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7127"/>
  <workbookPr defaultThemeVersion="164011"/>
  <mc:AlternateContent xmlns:mc="http://schemas.openxmlformats.org/markup-compatibility/2006">
    <mc:Choice Requires="x15">
      <x15ac:absPath xmlns:x15ac="http://schemas.microsoft.com/office/spreadsheetml/2010/11/ac" url="E:\AP Stats 2016-17\"/>
    </mc:Choice>
  </mc:AlternateContent>
  <bookViews>
    <workbookView xWindow="0" yWindow="0" windowWidth="17256" windowHeight="5124" tabRatio="443"/>
  </bookViews>
  <sheets>
    <sheet name="Residuals" sheetId="1" r:id="rId1"/>
    <sheet name="Regression" sheetId="3" r:id="rId2"/>
    <sheet name="AP Formulas +" sheetId="2" r:id="rId3"/>
    <sheet name="Problem 1" sheetId="4" r:id="rId4"/>
  </sheets>
  <definedNames>
    <definedName name="_xlnm.Print_Area" localSheetId="2">'AP Formulas +'!$A$1:$W$32</definedName>
    <definedName name="_xlnm.Print_Area" localSheetId="3">'Problem 1'!$A$1:$G$20</definedName>
    <definedName name="_xlnm.Print_Area" localSheetId="1">Regression!$A$1:$N$27</definedName>
    <definedName name="_xlnm.Print_Area" localSheetId="0">Residuals!$A$1:$U$34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" i="3" l="1"/>
  <c r="D2" i="3"/>
  <c r="D1" i="3"/>
  <c r="C4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1" i="3"/>
  <c r="B13" i="3"/>
  <c r="B14" i="3"/>
  <c r="B15" i="3"/>
  <c r="B16" i="3"/>
  <c r="B17" i="3"/>
  <c r="B18" i="3"/>
  <c r="B19" i="3"/>
  <c r="B20" i="3"/>
  <c r="B5" i="3"/>
  <c r="B6" i="3"/>
  <c r="B7" i="3"/>
  <c r="B8" i="3"/>
  <c r="B9" i="3"/>
  <c r="B10" i="3"/>
  <c r="B11" i="3"/>
  <c r="B12" i="3"/>
  <c r="C3" i="3"/>
  <c r="B3" i="3"/>
  <c r="V6" i="1"/>
  <c r="W6" i="1"/>
  <c r="V7" i="1"/>
  <c r="W7" i="1"/>
  <c r="V8" i="1"/>
  <c r="W8" i="1"/>
  <c r="V9" i="1"/>
  <c r="V10" i="1"/>
  <c r="W10" i="1"/>
  <c r="V11" i="1"/>
  <c r="V12" i="1"/>
  <c r="W12" i="1"/>
  <c r="V13" i="1"/>
  <c r="W13" i="1"/>
  <c r="V14" i="1"/>
  <c r="V15" i="1"/>
  <c r="W15" i="1"/>
  <c r="V16" i="1"/>
  <c r="V17" i="1"/>
  <c r="W17" i="1"/>
  <c r="V18" i="1"/>
  <c r="V19" i="1"/>
  <c r="V20" i="1"/>
  <c r="W20" i="1"/>
  <c r="V21" i="1"/>
  <c r="W21" i="1"/>
  <c r="V22" i="1"/>
  <c r="V23" i="1"/>
  <c r="V24" i="1"/>
  <c r="W24" i="1"/>
  <c r="V25" i="1"/>
  <c r="V26" i="1"/>
  <c r="W26" i="1"/>
  <c r="V27" i="1"/>
  <c r="W27" i="1"/>
  <c r="V28" i="1"/>
  <c r="V29" i="1"/>
  <c r="W29" i="1"/>
  <c r="V30" i="1"/>
  <c r="V31" i="1"/>
  <c r="W31" i="1"/>
  <c r="V5" i="1"/>
  <c r="W5" i="1"/>
  <c r="B23" i="3" l="1"/>
  <c r="C23" i="3"/>
  <c r="B22" i="3"/>
  <c r="D12" i="3" s="1"/>
  <c r="E12" i="3" s="1"/>
  <c r="C22" i="3"/>
  <c r="B21" i="3"/>
  <c r="C21" i="3"/>
  <c r="F22" i="1"/>
  <c r="F23" i="1"/>
  <c r="F25" i="1"/>
  <c r="F28" i="1"/>
  <c r="F30" i="1"/>
  <c r="F9" i="1"/>
  <c r="F10" i="1"/>
  <c r="F11" i="1"/>
  <c r="F14" i="1"/>
  <c r="F15" i="1"/>
  <c r="F16" i="1"/>
  <c r="F18" i="1"/>
  <c r="F19" i="1"/>
  <c r="B32" i="1"/>
  <c r="F29" i="1" s="1"/>
  <c r="B33" i="1"/>
  <c r="D9" i="1"/>
  <c r="E9" i="1" s="1"/>
  <c r="D11" i="1"/>
  <c r="E11" i="1" s="1"/>
  <c r="D14" i="1"/>
  <c r="E14" i="1" s="1"/>
  <c r="D16" i="1"/>
  <c r="E16" i="1" s="1"/>
  <c r="D18" i="1"/>
  <c r="E18" i="1" s="1"/>
  <c r="D19" i="1"/>
  <c r="E19" i="1" s="1"/>
  <c r="D22" i="1"/>
  <c r="E22" i="1" s="1"/>
  <c r="D23" i="1"/>
  <c r="E23" i="1" s="1"/>
  <c r="D25" i="1"/>
  <c r="E25" i="1" s="1"/>
  <c r="D28" i="1"/>
  <c r="E28" i="1" s="1"/>
  <c r="D30" i="1"/>
  <c r="E30" i="1" s="1"/>
  <c r="C7" i="1"/>
  <c r="D7" i="1" s="1"/>
  <c r="E7" i="1" s="1"/>
  <c r="C8" i="1"/>
  <c r="D8" i="1" s="1"/>
  <c r="E8" i="1" s="1"/>
  <c r="C9" i="1"/>
  <c r="C10" i="1"/>
  <c r="D10" i="1" s="1"/>
  <c r="E10" i="1" s="1"/>
  <c r="C11" i="1"/>
  <c r="C12" i="1"/>
  <c r="D12" i="1" s="1"/>
  <c r="E12" i="1" s="1"/>
  <c r="C13" i="1"/>
  <c r="D13" i="1" s="1"/>
  <c r="E13" i="1" s="1"/>
  <c r="C14" i="1"/>
  <c r="C15" i="1"/>
  <c r="D15" i="1" s="1"/>
  <c r="E15" i="1" s="1"/>
  <c r="C16" i="1"/>
  <c r="C17" i="1"/>
  <c r="D17" i="1" s="1"/>
  <c r="E17" i="1" s="1"/>
  <c r="C18" i="1"/>
  <c r="C19" i="1"/>
  <c r="C20" i="1"/>
  <c r="D20" i="1" s="1"/>
  <c r="E20" i="1" s="1"/>
  <c r="C21" i="1"/>
  <c r="D21" i="1" s="1"/>
  <c r="E21" i="1" s="1"/>
  <c r="C22" i="1"/>
  <c r="C23" i="1"/>
  <c r="C24" i="1"/>
  <c r="D24" i="1" s="1"/>
  <c r="E24" i="1" s="1"/>
  <c r="C25" i="1"/>
  <c r="C26" i="1"/>
  <c r="D26" i="1" s="1"/>
  <c r="E26" i="1" s="1"/>
  <c r="C27" i="1"/>
  <c r="D27" i="1" s="1"/>
  <c r="E27" i="1" s="1"/>
  <c r="C28" i="1"/>
  <c r="C29" i="1"/>
  <c r="D29" i="1" s="1"/>
  <c r="E29" i="1" s="1"/>
  <c r="C30" i="1"/>
  <c r="C31" i="1"/>
  <c r="D31" i="1" s="1"/>
  <c r="E31" i="1" s="1"/>
  <c r="C6" i="1"/>
  <c r="D6" i="1" s="1"/>
  <c r="F11" i="3" l="1"/>
  <c r="F19" i="3"/>
  <c r="F13" i="3"/>
  <c r="D9" i="3"/>
  <c r="F6" i="3"/>
  <c r="F7" i="3"/>
  <c r="D14" i="3"/>
  <c r="E14" i="3" s="1"/>
  <c r="D16" i="3"/>
  <c r="E16" i="3" s="1"/>
  <c r="D7" i="3"/>
  <c r="E7" i="3" s="1"/>
  <c r="F17" i="3"/>
  <c r="D10" i="3"/>
  <c r="E10" i="3" s="1"/>
  <c r="D19" i="3"/>
  <c r="D13" i="3"/>
  <c r="D18" i="3"/>
  <c r="D8" i="3"/>
  <c r="E8" i="3" s="1"/>
  <c r="D11" i="3"/>
  <c r="D20" i="3"/>
  <c r="E20" i="3" s="1"/>
  <c r="F20" i="3"/>
  <c r="F10" i="3"/>
  <c r="F14" i="3"/>
  <c r="F18" i="3"/>
  <c r="F8" i="3"/>
  <c r="F12" i="3"/>
  <c r="G12" i="3" s="1"/>
  <c r="F16" i="3"/>
  <c r="D17" i="3"/>
  <c r="E17" i="3" s="1"/>
  <c r="F15" i="3"/>
  <c r="D6" i="3"/>
  <c r="D15" i="3"/>
  <c r="F9" i="3"/>
  <c r="F24" i="1"/>
  <c r="F6" i="1"/>
  <c r="F17" i="1"/>
  <c r="F13" i="1"/>
  <c r="F7" i="1"/>
  <c r="F27" i="1"/>
  <c r="F21" i="1"/>
  <c r="F31" i="1"/>
  <c r="F26" i="1"/>
  <c r="F20" i="1"/>
  <c r="F12" i="1"/>
  <c r="F8" i="1"/>
  <c r="F32" i="1" s="1"/>
  <c r="D32" i="1"/>
  <c r="E6" i="1"/>
  <c r="E32" i="1" s="1"/>
  <c r="G6" i="3" l="1"/>
  <c r="E6" i="3"/>
  <c r="G18" i="3"/>
  <c r="E18" i="3"/>
  <c r="G13" i="3"/>
  <c r="E13" i="3"/>
  <c r="G15" i="3"/>
  <c r="E15" i="3"/>
  <c r="G11" i="3"/>
  <c r="E11" i="3"/>
  <c r="G19" i="3"/>
  <c r="E19" i="3"/>
  <c r="G9" i="3"/>
  <c r="E9" i="3"/>
  <c r="G17" i="3"/>
  <c r="G20" i="3"/>
  <c r="G7" i="3"/>
  <c r="G16" i="3"/>
  <c r="G8" i="3"/>
  <c r="G10" i="3"/>
  <c r="G14" i="3"/>
  <c r="E33" i="1"/>
  <c r="E34" i="1"/>
  <c r="E21" i="3" l="1"/>
  <c r="G21" i="3"/>
  <c r="F22" i="3" s="1"/>
  <c r="F23" i="3" s="1"/>
</calcChain>
</file>

<file path=xl/sharedStrings.xml><?xml version="1.0" encoding="utf-8"?>
<sst xmlns="http://schemas.openxmlformats.org/spreadsheetml/2006/main" count="36" uniqueCount="36">
  <si>
    <t>x</t>
  </si>
  <si>
    <t>b =</t>
  </si>
  <si>
    <t>m =</t>
  </si>
  <si>
    <t>ŷ</t>
  </si>
  <si>
    <t>expected</t>
  </si>
  <si>
    <t>observed</t>
  </si>
  <si>
    <t>Explanatory Variable</t>
  </si>
  <si>
    <t>Response Variable</t>
  </si>
  <si>
    <r>
      <t>y</t>
    </r>
    <r>
      <rPr>
        <b/>
        <vertAlign val="subscript"/>
        <sz val="14"/>
        <color theme="1"/>
        <rFont val="Calibri"/>
        <family val="2"/>
        <scheme val="minor"/>
      </rPr>
      <t>i</t>
    </r>
  </si>
  <si>
    <t>residuals</t>
  </si>
  <si>
    <t xml:space="preserve">n = </t>
  </si>
  <si>
    <t>s =</t>
  </si>
  <si>
    <r>
      <rPr>
        <sz val="11"/>
        <color theme="1"/>
        <rFont val="Calibri"/>
        <family val="2"/>
      </rPr>
      <t>ȳ</t>
    </r>
    <r>
      <rPr>
        <sz val="12.85"/>
        <color theme="1"/>
        <rFont val="Calibri"/>
        <family val="2"/>
      </rPr>
      <t xml:space="preserve"> =</t>
    </r>
  </si>
  <si>
    <r>
      <t>r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= </t>
    </r>
  </si>
  <si>
    <t>Values From Excel</t>
  </si>
  <si>
    <r>
      <t>ȳ</t>
    </r>
    <r>
      <rPr>
        <sz val="12.85"/>
        <color theme="1"/>
        <rFont val="Calibri"/>
        <family val="2"/>
      </rPr>
      <t xml:space="preserve"> =</t>
    </r>
  </si>
  <si>
    <r>
      <t>(residuals)</t>
    </r>
    <r>
      <rPr>
        <b/>
        <vertAlign val="superscript"/>
        <sz val="14"/>
        <color theme="1"/>
        <rFont val="Calibri"/>
        <family val="2"/>
        <scheme val="minor"/>
      </rPr>
      <t>2</t>
    </r>
  </si>
  <si>
    <r>
      <t>(y</t>
    </r>
    <r>
      <rPr>
        <b/>
        <vertAlign val="subscript"/>
        <sz val="12"/>
        <color theme="1"/>
        <rFont val="Calibri"/>
        <family val="2"/>
        <scheme val="minor"/>
      </rPr>
      <t xml:space="preserve">i </t>
    </r>
    <r>
      <rPr>
        <b/>
        <sz val="12"/>
        <color theme="1"/>
        <rFont val="Calibri"/>
        <family val="2"/>
        <scheme val="minor"/>
      </rPr>
      <t>- ȳ )</t>
    </r>
    <r>
      <rPr>
        <b/>
        <vertAlign val="superscript"/>
        <sz val="12"/>
        <color theme="1"/>
        <rFont val="Calibri"/>
        <family val="2"/>
        <scheme val="minor"/>
      </rPr>
      <t>2</t>
    </r>
  </si>
  <si>
    <t>n =</t>
  </si>
  <si>
    <t>mu =</t>
  </si>
  <si>
    <t>y</t>
  </si>
  <si>
    <t>x - xbar</t>
  </si>
  <si>
    <t>y - ybar</t>
  </si>
  <si>
    <t>product</t>
  </si>
  <si>
    <r>
      <t>(x-xbar)</t>
    </r>
    <r>
      <rPr>
        <vertAlign val="superscript"/>
        <sz val="11"/>
        <color theme="1"/>
        <rFont val="Calibri"/>
        <family val="2"/>
        <scheme val="minor"/>
      </rPr>
      <t>2</t>
    </r>
  </si>
  <si>
    <t>sums</t>
  </si>
  <si>
    <r>
      <t>b</t>
    </r>
    <r>
      <rPr>
        <vertAlign val="subscript"/>
        <sz val="11"/>
        <color theme="1"/>
        <rFont val="Calibri"/>
        <family val="2"/>
        <scheme val="minor"/>
      </rPr>
      <t>1</t>
    </r>
    <r>
      <rPr>
        <sz val="11"/>
        <color theme="1"/>
        <rFont val="Calibri"/>
        <family val="2"/>
        <scheme val="minor"/>
      </rPr>
      <t xml:space="preserve"> = </t>
    </r>
  </si>
  <si>
    <t>From Excel</t>
  </si>
  <si>
    <r>
      <t>b</t>
    </r>
    <r>
      <rPr>
        <vertAlign val="subscript"/>
        <sz val="11"/>
        <color theme="1"/>
        <rFont val="Calibri"/>
        <family val="2"/>
        <scheme val="minor"/>
      </rPr>
      <t>0</t>
    </r>
    <r>
      <rPr>
        <sz val="11"/>
        <color theme="1"/>
        <rFont val="Calibri"/>
        <family val="2"/>
        <scheme val="minor"/>
      </rPr>
      <t xml:space="preserve"> = </t>
    </r>
  </si>
  <si>
    <t xml:space="preserve">s = </t>
  </si>
  <si>
    <t>Explanatory</t>
  </si>
  <si>
    <t>Response (observed)</t>
  </si>
  <si>
    <t>Velocity (m/s)</t>
  </si>
  <si>
    <t xml:space="preserve">Air Friction (N) </t>
  </si>
  <si>
    <t xml:space="preserve"> </t>
  </si>
  <si>
    <t>Measured Air Friction on  a 2008 Yamaha FRJ Motorcycle (excludes rolling friction)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</si>
</sst>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0"/>
    <numFmt numFmtId="165" formatCode="0.0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4"/>
      <color theme="1"/>
      <name val="Calibri"/>
      <family val="2"/>
      <scheme val="minor"/>
    </font>
    <font>
      <b/>
      <vertAlign val="subscript"/>
      <sz val="14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.85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vertAlign val="superscript"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bscript"/>
      <sz val="12"/>
      <color theme="1"/>
      <name val="Calibri"/>
      <family val="2"/>
      <scheme val="minor"/>
    </font>
    <font>
      <b/>
      <vertAlign val="superscript"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2" fontId="1" fillId="2" borderId="0" xfId="0" applyNumberFormat="1" applyFont="1" applyFill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164" fontId="1" fillId="2" borderId="0" xfId="0" applyNumberFormat="1" applyFont="1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2" fontId="0" fillId="0" borderId="12" xfId="0" applyNumberForma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2" fontId="0" fillId="0" borderId="11" xfId="0" applyNumberFormat="1" applyBorder="1" applyAlignment="1">
      <alignment horizontal="center" vertical="center"/>
    </xf>
    <xf numFmtId="2" fontId="0" fillId="0" borderId="0" xfId="0" applyNumberForma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vertical="center" shrinkToFit="1"/>
    </xf>
    <xf numFmtId="0" fontId="10" fillId="0" borderId="8" xfId="0" applyFont="1" applyBorder="1" applyAlignment="1">
      <alignment horizontal="center" vertical="center" shrinkToFit="1"/>
    </xf>
    <xf numFmtId="0" fontId="9" fillId="0" borderId="0" xfId="0" applyFont="1" applyAlignment="1">
      <alignment horizontal="center" vertical="center" shrinkToFit="1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4" xfId="0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2" fontId="0" fillId="2" borderId="7" xfId="0" applyNumberFormat="1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" fontId="0" fillId="0" borderId="15" xfId="0" applyNumberFormat="1" applyBorder="1" applyAlignment="1">
      <alignment horizontal="center" vertical="center"/>
    </xf>
    <xf numFmtId="2" fontId="0" fillId="0" borderId="14" xfId="0" applyNumberFormat="1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2" borderId="13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13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165" fontId="0" fillId="0" borderId="12" xfId="0" applyNumberFormat="1" applyBorder="1" applyAlignment="1">
      <alignment horizontal="center" vertical="center" wrapText="1"/>
    </xf>
    <xf numFmtId="165" fontId="0" fillId="0" borderId="6" xfId="0" applyNumberFormat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0" borderId="16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 Scatter Plot of Data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5424759405074365"/>
          <c:y val="0.16505134345135355"/>
          <c:w val="0.80253018372703411"/>
          <c:h val="0.68276558751863226"/>
        </c:manualLayout>
      </c:layout>
      <c:scatterChart>
        <c:scatterStyle val="lineMarker"/>
        <c:varyColors val="0"/>
        <c:ser>
          <c:idx val="0"/>
          <c:order val="0"/>
          <c:tx>
            <c:strRef>
              <c:f>Residuals!$B$5</c:f>
              <c:strCache>
                <c:ptCount val="1"/>
                <c:pt idx="0">
                  <c:v>yi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1"/>
            <c:dispEq val="1"/>
            <c:trendlineLbl>
              <c:layout>
                <c:manualLayout>
                  <c:x val="9.7699131409173315E-2"/>
                  <c:y val="-0.44970903038893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900" b="0" i="0" u="none" strike="noStrike" kern="1200" baseline="0">
                        <a:solidFill>
                          <a:schemeClr val="tx1">
                            <a:lumMod val="65000"/>
                            <a:lumOff val="3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r>
                      <a:rPr lang="en-US" sz="1400" baseline="0"/>
                      <a:t>y = -8.0764x + 201.36</a:t>
                    </a:r>
                    <a:br>
                      <a:rPr lang="en-US" sz="1400" baseline="0"/>
                    </a:br>
                    <a:r>
                      <a:rPr lang="en-US" sz="1400" baseline="0"/>
                      <a:t>R² = 0.9936</a:t>
                    </a:r>
                    <a:endParaRPr lang="en-US" sz="1400"/>
                  </a:p>
                </c:rich>
              </c:tx>
              <c:numFmt formatCode="General" sourceLinked="0"/>
              <c:spPr>
                <a:solidFill>
                  <a:schemeClr val="bg1">
                    <a:lumMod val="85000"/>
                  </a:schemeClr>
                </a:solidFill>
                <a:ln>
                  <a:solidFill>
                    <a:schemeClr val="tx1"/>
                  </a:solidFill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</c:trendlineLbl>
          </c:trendline>
          <c:xVal>
            <c:numRef>
              <c:f>Residuals!$A$6:$A$31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Residuals!$B$6:$B$31</c:f>
              <c:numCache>
                <c:formatCode>General</c:formatCode>
                <c:ptCount val="26"/>
                <c:pt idx="0">
                  <c:v>212</c:v>
                </c:pt>
                <c:pt idx="1">
                  <c:v>190</c:v>
                </c:pt>
                <c:pt idx="2">
                  <c:v>180</c:v>
                </c:pt>
                <c:pt idx="4">
                  <c:v>172</c:v>
                </c:pt>
                <c:pt idx="6">
                  <c:v>149</c:v>
                </c:pt>
                <c:pt idx="7">
                  <c:v>140</c:v>
                </c:pt>
                <c:pt idx="9">
                  <c:v>136</c:v>
                </c:pt>
                <c:pt idx="11">
                  <c:v>115</c:v>
                </c:pt>
                <c:pt idx="14">
                  <c:v>80</c:v>
                </c:pt>
                <c:pt idx="15">
                  <c:v>79</c:v>
                </c:pt>
                <c:pt idx="18">
                  <c:v>50</c:v>
                </c:pt>
                <c:pt idx="20">
                  <c:v>45</c:v>
                </c:pt>
                <c:pt idx="21">
                  <c:v>30</c:v>
                </c:pt>
                <c:pt idx="23">
                  <c:v>19</c:v>
                </c:pt>
                <c:pt idx="25">
                  <c:v>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812-41CD-BDB8-3B2D8B429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06692032"/>
        <c:axId val="406691704"/>
      </c:scatterChart>
      <c:valAx>
        <c:axId val="4066920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691704"/>
        <c:crosses val="autoZero"/>
        <c:crossBetween val="midCat"/>
      </c:valAx>
      <c:valAx>
        <c:axId val="406691704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y</a:t>
                </a:r>
              </a:p>
            </c:rich>
          </c:tx>
          <c:layout>
            <c:manualLayout>
              <c:xMode val="edge"/>
              <c:yMode val="edge"/>
              <c:x val="3.1972640104437837E-2"/>
              <c:y val="0.483457173474407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06692032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Residual Plot</a:t>
            </a:r>
          </a:p>
        </c:rich>
      </c:tx>
      <c:layout>
        <c:manualLayout>
          <c:xMode val="edge"/>
          <c:yMode val="edge"/>
          <c:x val="0.42526522899899094"/>
          <c:y val="2.40737604856707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8769095974923411"/>
          <c:y val="0.12974956549284442"/>
          <c:w val="0.73398598568695161"/>
          <c:h val="0.78538568986593671"/>
        </c:manualLayout>
      </c:layout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Residuals!$V$6:$V$31</c:f>
              <c:numCache>
                <c:formatCode>General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</c:numCache>
            </c:numRef>
          </c:xVal>
          <c:yVal>
            <c:numRef>
              <c:f>Residuals!$W$6:$W$31</c:f>
              <c:numCache>
                <c:formatCode>0.00</c:formatCode>
                <c:ptCount val="26"/>
                <c:pt idx="0">
                  <c:v>10.639999999999986</c:v>
                </c:pt>
                <c:pt idx="1">
                  <c:v>-3.283600000000007</c:v>
                </c:pt>
                <c:pt idx="2">
                  <c:v>-5.2072000000000003</c:v>
                </c:pt>
                <c:pt idx="4">
                  <c:v>2.9455999999999847</c:v>
                </c:pt>
                <c:pt idx="6">
                  <c:v>-3.9016000000000304</c:v>
                </c:pt>
                <c:pt idx="7">
                  <c:v>-4.8252000000000237</c:v>
                </c:pt>
                <c:pt idx="9">
                  <c:v>7.3275999999999897</c:v>
                </c:pt>
                <c:pt idx="11">
                  <c:v>2.4803999999999746</c:v>
                </c:pt>
                <c:pt idx="14">
                  <c:v>-8.2904000000000195</c:v>
                </c:pt>
                <c:pt idx="15">
                  <c:v>-1.2140000000000271</c:v>
                </c:pt>
                <c:pt idx="18">
                  <c:v>-5.984800000000007</c:v>
                </c:pt>
                <c:pt idx="20">
                  <c:v>5.1679999999999779</c:v>
                </c:pt>
                <c:pt idx="21">
                  <c:v>-1.7556000000000154</c:v>
                </c:pt>
                <c:pt idx="23">
                  <c:v>3.3971999999999696</c:v>
                </c:pt>
                <c:pt idx="25">
                  <c:v>2.5499999999999829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B22-45CA-912B-A11634412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74251976"/>
        <c:axId val="574253288"/>
      </c:scatterChart>
      <c:valAx>
        <c:axId val="5742519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x</a:t>
                </a:r>
              </a:p>
            </c:rich>
          </c:tx>
          <c:layout>
            <c:manualLayout>
              <c:xMode val="edge"/>
              <c:yMode val="edge"/>
              <c:x val="0.53600201956525417"/>
              <c:y val="0.9338592912920806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253288"/>
        <c:crosses val="autoZero"/>
        <c:crossBetween val="midCat"/>
      </c:valAx>
      <c:valAx>
        <c:axId val="5742532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Residual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742519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chart" Target="../charts/chart2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emf"/><Relationship Id="rId2" Type="http://schemas.openxmlformats.org/officeDocument/2006/relationships/image" Target="../media/image4.png"/><Relationship Id="rId1" Type="http://schemas.openxmlformats.org/officeDocument/2006/relationships/image" Target="../media/image3.png"/><Relationship Id="rId4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8.png"/><Relationship Id="rId1" Type="http://schemas.openxmlformats.org/officeDocument/2006/relationships/image" Target="../media/image7.png"/><Relationship Id="rId5" Type="http://schemas.openxmlformats.org/officeDocument/2006/relationships/image" Target="../media/image6.png"/><Relationship Id="rId4" Type="http://schemas.openxmlformats.org/officeDocument/2006/relationships/image" Target="../media/image5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0.png"/><Relationship Id="rId1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122151</xdr:colOff>
      <xdr:row>23</xdr:row>
      <xdr:rowOff>34157</xdr:rowOff>
    </xdr:from>
    <xdr:to>
      <xdr:col>13</xdr:col>
      <xdr:colOff>356682</xdr:colOff>
      <xdr:row>32</xdr:row>
      <xdr:rowOff>167079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53683" y="4508880"/>
          <a:ext cx="4490382" cy="1843369"/>
        </a:xfrm>
        <a:prstGeom prst="rect">
          <a:avLst/>
        </a:prstGeom>
      </xdr:spPr>
    </xdr:pic>
    <xdr:clientData/>
  </xdr:twoCellAnchor>
  <xdr:twoCellAnchor editAs="oneCell">
    <xdr:from>
      <xdr:col>6</xdr:col>
      <xdr:colOff>57161</xdr:colOff>
      <xdr:row>15</xdr:row>
      <xdr:rowOff>97831</xdr:rowOff>
    </xdr:from>
    <xdr:to>
      <xdr:col>13</xdr:col>
      <xdr:colOff>476536</xdr:colOff>
      <xdr:row>23</xdr:row>
      <xdr:rowOff>32426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4848033" y="3080980"/>
          <a:ext cx="4675226" cy="1426169"/>
        </a:xfrm>
        <a:prstGeom prst="rect">
          <a:avLst/>
        </a:prstGeom>
      </xdr:spPr>
    </xdr:pic>
    <xdr:clientData/>
  </xdr:twoCellAnchor>
  <xdr:twoCellAnchor>
    <xdr:from>
      <xdr:col>6</xdr:col>
      <xdr:colOff>84666</xdr:colOff>
      <xdr:row>0</xdr:row>
      <xdr:rowOff>64477</xdr:rowOff>
    </xdr:from>
    <xdr:to>
      <xdr:col>13</xdr:col>
      <xdr:colOff>371230</xdr:colOff>
      <xdr:row>14</xdr:row>
      <xdr:rowOff>176498</xdr:rowOff>
    </xdr:to>
    <xdr:graphicFrame macro="">
      <xdr:nvGraphicFramePr>
        <xdr:cNvPr id="9" name="Chart 8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13</xdr:col>
      <xdr:colOff>453957</xdr:colOff>
      <xdr:row>0</xdr:row>
      <xdr:rowOff>59177</xdr:rowOff>
    </xdr:from>
    <xdr:to>
      <xdr:col>20</xdr:col>
      <xdr:colOff>389107</xdr:colOff>
      <xdr:row>24</xdr:row>
      <xdr:rowOff>145915</xdr:rowOff>
    </xdr:to>
    <xdr:graphicFrame macro="">
      <xdr:nvGraphicFramePr>
        <xdr:cNvPr id="4" name="Chart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121920</xdr:colOff>
      <xdr:row>0</xdr:row>
      <xdr:rowOff>83820</xdr:rowOff>
    </xdr:from>
    <xdr:to>
      <xdr:col>10</xdr:col>
      <xdr:colOff>216930</xdr:colOff>
      <xdr:row>26</xdr:row>
      <xdr:rowOff>115556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9600" y="83820"/>
          <a:ext cx="1923810" cy="5190476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10</xdr:col>
      <xdr:colOff>474032</xdr:colOff>
      <xdr:row>0</xdr:row>
      <xdr:rowOff>129540</xdr:rowOff>
    </xdr:from>
    <xdr:to>
      <xdr:col>13</xdr:col>
      <xdr:colOff>297291</xdr:colOff>
      <xdr:row>20</xdr:row>
      <xdr:rowOff>60960</xdr:rowOff>
    </xdr:to>
    <xdr:grpSp>
      <xdr:nvGrpSpPr>
        <xdr:cNvPr id="10" name="Group 9"/>
        <xdr:cNvGrpSpPr/>
      </xdr:nvGrpSpPr>
      <xdr:grpSpPr>
        <a:xfrm>
          <a:off x="6600512" y="129540"/>
          <a:ext cx="1652059" cy="3947160"/>
          <a:chOff x="6600512" y="129540"/>
          <a:chExt cx="1652059" cy="3939540"/>
        </a:xfrm>
        <a:solidFill>
          <a:schemeClr val="bg1">
            <a:lumMod val="95000"/>
          </a:schemeClr>
        </a:solidFill>
      </xdr:grpSpPr>
      <xdr:pic>
        <xdr:nvPicPr>
          <xdr:cNvPr id="3" name="Picture 2"/>
          <xdr:cNvPicPr>
            <a:picLocks noChangeAspect="1"/>
          </xdr:cNvPicPr>
        </xdr:nvPicPr>
        <xdr:blipFill>
          <a:blip xmlns:r="http://schemas.openxmlformats.org/officeDocument/2006/relationships" r:embed="rId2"/>
          <a:stretch>
            <a:fillRect/>
          </a:stretch>
        </xdr:blipFill>
        <xdr:spPr>
          <a:xfrm>
            <a:off x="6600512" y="1047026"/>
            <a:ext cx="1652059" cy="1581874"/>
          </a:xfrm>
          <a:prstGeom prst="rect">
            <a:avLst/>
          </a:prstGeom>
          <a:grpFill/>
          <a:ln w="19050">
            <a:solidFill>
              <a:schemeClr val="bg1">
                <a:lumMod val="85000"/>
              </a:schemeClr>
            </a:solidFill>
          </a:ln>
        </xdr:spPr>
      </xdr:pic>
      <xdr:pic>
        <xdr:nvPicPr>
          <xdr:cNvPr id="5" name="Picture 4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6618133" y="525780"/>
            <a:ext cx="994247" cy="279355"/>
          </a:xfrm>
          <a:prstGeom prst="rect">
            <a:avLst/>
          </a:prstGeom>
          <a:grpFill/>
          <a:ln w="19050">
            <a:solidFill>
              <a:srgbClr val="000000"/>
            </a:solidFill>
            <a:miter lim="800000"/>
            <a:headEnd/>
            <a:tailEnd/>
          </a:ln>
          <a:effectLst/>
          <a:extLs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808080">
                      <a:alpha val="74997"/>
                    </a:srgbClr>
                  </a:outerShdw>
                </a:effectLst>
              </a14:hiddenEffects>
            </a:ext>
          </a:extLst>
        </xdr:spPr>
      </xdr:pic>
      <xdr:pic>
        <xdr:nvPicPr>
          <xdr:cNvPr id="6" name="Picture 5"/>
          <xdr:cNvPicPr>
            <a:picLocks noChangeAspect="1"/>
          </xdr:cNvPicPr>
        </xdr:nvPicPr>
        <xdr:blipFill>
          <a:blip xmlns:r="http://schemas.openxmlformats.org/officeDocument/2006/relationships" r:embed="rId4"/>
          <a:stretch>
            <a:fillRect/>
          </a:stretch>
        </xdr:blipFill>
        <xdr:spPr>
          <a:xfrm>
            <a:off x="6606406" y="2773680"/>
            <a:ext cx="1625768" cy="1295400"/>
          </a:xfrm>
          <a:prstGeom prst="rect">
            <a:avLst/>
          </a:prstGeom>
          <a:grpFill/>
          <a:ln w="19050">
            <a:solidFill>
              <a:schemeClr val="bg1">
                <a:lumMod val="85000"/>
              </a:schemeClr>
            </a:solidFill>
          </a:ln>
        </xdr:spPr>
      </xdr:pic>
      <xdr:sp macro="" textlink="">
        <xdr:nvSpPr>
          <xdr:cNvPr id="9" name="TextBox 8"/>
          <xdr:cNvSpPr txBox="1"/>
        </xdr:nvSpPr>
        <xdr:spPr>
          <a:xfrm>
            <a:off x="6621780" y="129540"/>
            <a:ext cx="1623060" cy="304800"/>
          </a:xfrm>
          <a:prstGeom prst="rect">
            <a:avLst/>
          </a:prstGeom>
          <a:grpFill/>
          <a:ln w="19050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n-US" sz="1400" b="1"/>
              <a:t>Other formulas</a:t>
            </a:r>
          </a:p>
        </xdr:txBody>
      </xdr:sp>
    </xdr:grpSp>
    <xdr:clientData/>
  </xdr:twoCellAnchor>
  <xdr:twoCellAnchor>
    <xdr:from>
      <xdr:col>10</xdr:col>
      <xdr:colOff>358140</xdr:colOff>
      <xdr:row>0</xdr:row>
      <xdr:rowOff>53340</xdr:rowOff>
    </xdr:from>
    <xdr:to>
      <xdr:col>13</xdr:col>
      <xdr:colOff>441960</xdr:colOff>
      <xdr:row>21</xdr:row>
      <xdr:rowOff>53340</xdr:rowOff>
    </xdr:to>
    <xdr:sp macro="" textlink="">
      <xdr:nvSpPr>
        <xdr:cNvPr id="11" name="Rectangle 10"/>
        <xdr:cNvSpPr/>
      </xdr:nvSpPr>
      <xdr:spPr>
        <a:xfrm>
          <a:off x="6484620" y="53340"/>
          <a:ext cx="1912620" cy="4198620"/>
        </a:xfrm>
        <a:prstGeom prst="rect">
          <a:avLst/>
        </a:prstGeom>
        <a:noFill/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541020</xdr:colOff>
      <xdr:row>4</xdr:row>
      <xdr:rowOff>144780</xdr:rowOff>
    </xdr:from>
    <xdr:to>
      <xdr:col>8</xdr:col>
      <xdr:colOff>266700</xdr:colOff>
      <xdr:row>12</xdr:row>
      <xdr:rowOff>76200</xdr:rowOff>
    </xdr:to>
    <xdr:cxnSp macro="">
      <xdr:nvCxnSpPr>
        <xdr:cNvPr id="13" name="Straight Arrow Connector 12"/>
        <xdr:cNvCxnSpPr/>
      </xdr:nvCxnSpPr>
      <xdr:spPr>
        <a:xfrm flipH="1" flipV="1">
          <a:off x="2377440" y="1188720"/>
          <a:ext cx="2796540" cy="142494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563880</xdr:colOff>
      <xdr:row>4</xdr:row>
      <xdr:rowOff>137160</xdr:rowOff>
    </xdr:from>
    <xdr:to>
      <xdr:col>8</xdr:col>
      <xdr:colOff>548640</xdr:colOff>
      <xdr:row>12</xdr:row>
      <xdr:rowOff>60960</xdr:rowOff>
    </xdr:to>
    <xdr:cxnSp macro="">
      <xdr:nvCxnSpPr>
        <xdr:cNvPr id="14" name="Straight Arrow Connector 13"/>
        <xdr:cNvCxnSpPr/>
      </xdr:nvCxnSpPr>
      <xdr:spPr>
        <a:xfrm flipH="1" flipV="1">
          <a:off x="3642360" y="1181100"/>
          <a:ext cx="1813560" cy="14173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396240</xdr:colOff>
      <xdr:row>13</xdr:row>
      <xdr:rowOff>175260</xdr:rowOff>
    </xdr:from>
    <xdr:to>
      <xdr:col>8</xdr:col>
      <xdr:colOff>99060</xdr:colOff>
      <xdr:row>20</xdr:row>
      <xdr:rowOff>38100</xdr:rowOff>
    </xdr:to>
    <xdr:cxnSp macro="">
      <xdr:nvCxnSpPr>
        <xdr:cNvPr id="20" name="Straight Arrow Connector 19"/>
        <xdr:cNvCxnSpPr/>
      </xdr:nvCxnSpPr>
      <xdr:spPr>
        <a:xfrm flipH="1">
          <a:off x="2842260" y="2895600"/>
          <a:ext cx="2164080" cy="115062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109709</xdr:colOff>
      <xdr:row>0</xdr:row>
      <xdr:rowOff>42415</xdr:rowOff>
    </xdr:from>
    <xdr:to>
      <xdr:col>12</xdr:col>
      <xdr:colOff>560675</xdr:colOff>
      <xdr:row>37</xdr:row>
      <xdr:rowOff>172689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33420" y="42415"/>
          <a:ext cx="5298388" cy="6924009"/>
        </a:xfrm>
        <a:prstGeom prst="rect">
          <a:avLst/>
        </a:prstGeom>
      </xdr:spPr>
    </xdr:pic>
    <xdr:clientData/>
  </xdr:twoCellAnchor>
  <xdr:twoCellAnchor editAs="oneCell">
    <xdr:from>
      <xdr:col>12</xdr:col>
      <xdr:colOff>605835</xdr:colOff>
      <xdr:row>0</xdr:row>
      <xdr:rowOff>0</xdr:rowOff>
    </xdr:from>
    <xdr:to>
      <xdr:col>22</xdr:col>
      <xdr:colOff>547930</xdr:colOff>
      <xdr:row>28</xdr:row>
      <xdr:rowOff>146761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76968" y="0"/>
          <a:ext cx="6001372" cy="5287966"/>
        </a:xfrm>
        <a:prstGeom prst="rect">
          <a:avLst/>
        </a:prstGeom>
      </xdr:spPr>
    </xdr:pic>
    <xdr:clientData/>
  </xdr:twoCellAnchor>
  <xdr:oneCellAnchor>
    <xdr:from>
      <xdr:col>0</xdr:col>
      <xdr:colOff>159500</xdr:colOff>
      <xdr:row>1</xdr:row>
      <xdr:rowOff>109766</xdr:rowOff>
    </xdr:from>
    <xdr:ext cx="2099425" cy="2010234"/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59500" y="293380"/>
          <a:ext cx="2099425" cy="2010234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  <xdr:oneCellAnchor>
    <xdr:from>
      <xdr:col>0</xdr:col>
      <xdr:colOff>583093</xdr:colOff>
      <xdr:row>13</xdr:row>
      <xdr:rowOff>179393</xdr:rowOff>
    </xdr:from>
    <xdr:ext cx="1306129" cy="366985"/>
    <xdr:pic>
      <xdr:nvPicPr>
        <xdr:cNvPr id="10" name="Picture 9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3093" y="2556833"/>
          <a:ext cx="1306129" cy="36698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>
                    <a:alpha val="74997"/>
                  </a:srgbClr>
                </a:outerShdw>
              </a:effectLst>
            </a14:hiddenEffects>
          </a:ext>
        </a:extLst>
      </xdr:spPr>
    </xdr:pic>
    <xdr:clientData/>
  </xdr:oneCellAnchor>
  <xdr:oneCellAnchor>
    <xdr:from>
      <xdr:col>0</xdr:col>
      <xdr:colOff>147126</xdr:colOff>
      <xdr:row>17</xdr:row>
      <xdr:rowOff>110167</xdr:rowOff>
    </xdr:from>
    <xdr:ext cx="2182344" cy="1738875"/>
    <xdr:pic>
      <xdr:nvPicPr>
        <xdr:cNvPr id="11" name="Picture 10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47126" y="3231613"/>
          <a:ext cx="2182344" cy="1738875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91440</xdr:colOff>
      <xdr:row>4</xdr:row>
      <xdr:rowOff>68580</xdr:rowOff>
    </xdr:from>
    <xdr:to>
      <xdr:col>3</xdr:col>
      <xdr:colOff>369430</xdr:colOff>
      <xdr:row>4</xdr:row>
      <xdr:rowOff>325723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83080" y="1173480"/>
          <a:ext cx="1123810" cy="257143"/>
        </a:xfrm>
        <a:prstGeom prst="rect">
          <a:avLst/>
        </a:prstGeom>
        <a:ln>
          <a:solidFill>
            <a:schemeClr val="accent1"/>
          </a:solidFill>
        </a:ln>
      </xdr:spPr>
    </xdr:pic>
    <xdr:clientData/>
  </xdr:twoCellAnchor>
  <xdr:twoCellAnchor editAs="oneCell">
    <xdr:from>
      <xdr:col>2</xdr:col>
      <xdr:colOff>83820</xdr:colOff>
      <xdr:row>5</xdr:row>
      <xdr:rowOff>60960</xdr:rowOff>
    </xdr:from>
    <xdr:to>
      <xdr:col>6</xdr:col>
      <xdr:colOff>708660</xdr:colOff>
      <xdr:row>19</xdr:row>
      <xdr:rowOff>166039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775460" y="1531620"/>
          <a:ext cx="4008120" cy="2665399"/>
        </a:xfrm>
        <a:prstGeom prst="rect">
          <a:avLst/>
        </a:prstGeom>
        <a:ln>
          <a:solidFill>
            <a:schemeClr val="tx1"/>
          </a:solidFill>
        </a:ln>
      </xdr:spPr>
    </xdr:pic>
    <xdr:clientData/>
  </xdr:twoCellAnchor>
  <xdr:twoCellAnchor>
    <xdr:from>
      <xdr:col>2</xdr:col>
      <xdr:colOff>220980</xdr:colOff>
      <xdr:row>0</xdr:row>
      <xdr:rowOff>68580</xdr:rowOff>
    </xdr:from>
    <xdr:to>
      <xdr:col>6</xdr:col>
      <xdr:colOff>662940</xdr:colOff>
      <xdr:row>3</xdr:row>
      <xdr:rowOff>495300</xdr:rowOff>
    </xdr:to>
    <xdr:sp macro="" textlink="">
      <xdr:nvSpPr>
        <xdr:cNvPr id="4" name="TextBox 3"/>
        <xdr:cNvSpPr txBox="1"/>
      </xdr:nvSpPr>
      <xdr:spPr>
        <a:xfrm>
          <a:off x="1912620" y="68580"/>
          <a:ext cx="3825240" cy="98298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n-US" sz="1100"/>
            <a:t>Using the data,</a:t>
          </a:r>
          <a:r>
            <a:rPr lang="en-US" sz="1100" baseline="0"/>
            <a:t> provide a scatter plot with an Excel derived linear regression line. Calculate the coefficient of determination, standard deviation of the residuals, b</a:t>
          </a:r>
          <a:r>
            <a:rPr lang="en-US" sz="1100" baseline="-25000"/>
            <a:t>0</a:t>
          </a:r>
          <a:r>
            <a:rPr lang="en-US" sz="1100" baseline="0"/>
            <a:t> and b</a:t>
          </a:r>
          <a:r>
            <a:rPr lang="en-US" sz="1100" baseline="-25000"/>
            <a:t>1</a:t>
          </a:r>
          <a:r>
            <a:rPr lang="en-US" sz="1100" baseline="0"/>
            <a:t>. Confirm Excel generated the correct line of best fit. Include a brief conclusion of the motorcycle's air friction vs. velocity.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34"/>
  <sheetViews>
    <sheetView tabSelected="1" zoomScale="94" zoomScaleNormal="94" workbookViewId="0">
      <selection sqref="A1:A2"/>
    </sheetView>
  </sheetViews>
  <sheetFormatPr defaultRowHeight="14.4" x14ac:dyDescent="0.3"/>
  <cols>
    <col min="1" max="1" width="11.6640625" style="1" customWidth="1"/>
    <col min="2" max="3" width="8.88671875" style="1"/>
    <col min="4" max="6" width="10.77734375" style="1" customWidth="1"/>
    <col min="7" max="22" width="8.88671875" style="1"/>
    <col min="23" max="23" width="11.44140625" style="1" customWidth="1"/>
    <col min="24" max="16384" width="8.88671875" style="1"/>
  </cols>
  <sheetData>
    <row r="1" spans="1:23" ht="21" customHeight="1" x14ac:dyDescent="0.3">
      <c r="A1" s="64" t="s">
        <v>14</v>
      </c>
      <c r="B1" s="9" t="s">
        <v>1</v>
      </c>
      <c r="C1" s="10">
        <v>201.36</v>
      </c>
    </row>
    <row r="2" spans="1:23" ht="15" thickBot="1" x14ac:dyDescent="0.35">
      <c r="A2" s="65"/>
      <c r="B2" s="11" t="s">
        <v>2</v>
      </c>
      <c r="C2" s="12">
        <v>-8.0763999999999996</v>
      </c>
    </row>
    <row r="3" spans="1:23" ht="15" thickBot="1" x14ac:dyDescent="0.35">
      <c r="A3" s="60" t="s">
        <v>6</v>
      </c>
      <c r="B3" s="62" t="s">
        <v>7</v>
      </c>
      <c r="C3" s="63"/>
    </row>
    <row r="4" spans="1:23" ht="15" thickBot="1" x14ac:dyDescent="0.35">
      <c r="A4" s="61"/>
      <c r="B4" s="14" t="s">
        <v>5</v>
      </c>
      <c r="C4" s="15" t="s">
        <v>4</v>
      </c>
    </row>
    <row r="5" spans="1:23" s="27" customFormat="1" ht="21" thickBot="1" x14ac:dyDescent="0.35">
      <c r="A5" s="25" t="s">
        <v>0</v>
      </c>
      <c r="B5" s="25" t="s">
        <v>8</v>
      </c>
      <c r="C5" s="26" t="s">
        <v>3</v>
      </c>
      <c r="D5" s="29" t="s">
        <v>9</v>
      </c>
      <c r="E5" s="28" t="s">
        <v>16</v>
      </c>
      <c r="F5" s="30" t="s">
        <v>17</v>
      </c>
      <c r="V5" s="31" t="str">
        <f>A5</f>
        <v>x</v>
      </c>
      <c r="W5" s="31" t="str">
        <f>D5</f>
        <v>residuals</v>
      </c>
    </row>
    <row r="6" spans="1:23" x14ac:dyDescent="0.3">
      <c r="A6" s="1">
        <v>0</v>
      </c>
      <c r="B6" s="16">
        <v>212</v>
      </c>
      <c r="C6" s="17">
        <f t="shared" ref="C6:C31" si="0">C$2*A6+C$1</f>
        <v>201.36</v>
      </c>
      <c r="D6" s="20">
        <f>IF(ISNUMBER(B6)=TRUE,B6-C6,"")</f>
        <v>10.639999999999986</v>
      </c>
      <c r="E6" s="21">
        <f t="shared" ref="E6:E31" si="1">IF(ISNUMBER(D6)=TRUE,D6^2,"")</f>
        <v>113.20959999999971</v>
      </c>
      <c r="F6" s="22">
        <f>IF(ISNUMBER(B6)=TRUE,(B6-$B$32)^2,"")</f>
        <v>11109.160000000002</v>
      </c>
      <c r="V6" s="1">
        <f>A6</f>
        <v>0</v>
      </c>
      <c r="W6" s="4">
        <f>D6</f>
        <v>10.639999999999986</v>
      </c>
    </row>
    <row r="7" spans="1:23" x14ac:dyDescent="0.3">
      <c r="A7" s="1">
        <v>1</v>
      </c>
      <c r="B7" s="16">
        <v>190</v>
      </c>
      <c r="C7" s="17">
        <f t="shared" si="0"/>
        <v>193.28360000000001</v>
      </c>
      <c r="D7" s="20">
        <f t="shared" ref="D7:D31" si="2">IF(ISNUMBER(B7)=TRUE,B7-C7,"")</f>
        <v>-3.283600000000007</v>
      </c>
      <c r="E7" s="21">
        <f t="shared" si="1"/>
        <v>10.782028960000046</v>
      </c>
      <c r="F7" s="22">
        <f t="shared" ref="F7:F31" si="3">IF(ISNUMBER(B7)=TRUE,(B7-$B$32)^2,"")</f>
        <v>6955.5600000000013</v>
      </c>
      <c r="V7" s="1">
        <f t="shared" ref="V7:V31" si="4">A7</f>
        <v>1</v>
      </c>
      <c r="W7" s="4">
        <f t="shared" ref="W7:W31" si="5">D7</f>
        <v>-3.283600000000007</v>
      </c>
    </row>
    <row r="8" spans="1:23" x14ac:dyDescent="0.3">
      <c r="A8" s="1">
        <v>2</v>
      </c>
      <c r="B8" s="16">
        <v>180</v>
      </c>
      <c r="C8" s="17">
        <f t="shared" si="0"/>
        <v>185.2072</v>
      </c>
      <c r="D8" s="20">
        <f t="shared" si="2"/>
        <v>-5.2072000000000003</v>
      </c>
      <c r="E8" s="21">
        <f t="shared" si="1"/>
        <v>27.114931840000004</v>
      </c>
      <c r="F8" s="22">
        <f t="shared" si="3"/>
        <v>5387.56</v>
      </c>
      <c r="V8" s="1">
        <f t="shared" si="4"/>
        <v>2</v>
      </c>
      <c r="W8" s="4">
        <f t="shared" si="5"/>
        <v>-5.2072000000000003</v>
      </c>
    </row>
    <row r="9" spans="1:23" x14ac:dyDescent="0.3">
      <c r="A9" s="1">
        <v>3</v>
      </c>
      <c r="B9" s="16"/>
      <c r="C9" s="17">
        <f t="shared" si="0"/>
        <v>177.13080000000002</v>
      </c>
      <c r="D9" s="20" t="str">
        <f t="shared" si="2"/>
        <v/>
      </c>
      <c r="E9" s="21" t="str">
        <f t="shared" si="1"/>
        <v/>
      </c>
      <c r="F9" s="22" t="str">
        <f t="shared" si="3"/>
        <v/>
      </c>
      <c r="V9" s="1">
        <f t="shared" si="4"/>
        <v>3</v>
      </c>
      <c r="W9" s="4"/>
    </row>
    <row r="10" spans="1:23" x14ac:dyDescent="0.3">
      <c r="A10" s="1">
        <v>4</v>
      </c>
      <c r="B10" s="16">
        <v>172</v>
      </c>
      <c r="C10" s="17">
        <f t="shared" si="0"/>
        <v>169.05440000000002</v>
      </c>
      <c r="D10" s="20">
        <f t="shared" si="2"/>
        <v>2.9455999999999847</v>
      </c>
      <c r="E10" s="21">
        <f t="shared" si="1"/>
        <v>8.67655935999991</v>
      </c>
      <c r="F10" s="22">
        <f t="shared" si="3"/>
        <v>4277.1600000000008</v>
      </c>
      <c r="V10" s="1">
        <f t="shared" si="4"/>
        <v>4</v>
      </c>
      <c r="W10" s="4">
        <f t="shared" si="5"/>
        <v>2.9455999999999847</v>
      </c>
    </row>
    <row r="11" spans="1:23" x14ac:dyDescent="0.3">
      <c r="A11" s="1">
        <v>5</v>
      </c>
      <c r="B11" s="16"/>
      <c r="C11" s="17">
        <f t="shared" si="0"/>
        <v>160.97800000000001</v>
      </c>
      <c r="D11" s="20" t="str">
        <f t="shared" si="2"/>
        <v/>
      </c>
      <c r="E11" s="21" t="str">
        <f t="shared" si="1"/>
        <v/>
      </c>
      <c r="F11" s="22" t="str">
        <f t="shared" si="3"/>
        <v/>
      </c>
      <c r="V11" s="1">
        <f t="shared" si="4"/>
        <v>5</v>
      </c>
      <c r="W11" s="4"/>
    </row>
    <row r="12" spans="1:23" x14ac:dyDescent="0.3">
      <c r="A12" s="1">
        <v>6</v>
      </c>
      <c r="B12" s="16">
        <v>149</v>
      </c>
      <c r="C12" s="17">
        <f t="shared" si="0"/>
        <v>152.90160000000003</v>
      </c>
      <c r="D12" s="20">
        <f t="shared" si="2"/>
        <v>-3.9016000000000304</v>
      </c>
      <c r="E12" s="21">
        <f t="shared" si="1"/>
        <v>15.222482560000238</v>
      </c>
      <c r="F12" s="22">
        <f t="shared" si="3"/>
        <v>1797.7600000000004</v>
      </c>
      <c r="V12" s="1">
        <f t="shared" si="4"/>
        <v>6</v>
      </c>
      <c r="W12" s="4">
        <f t="shared" si="5"/>
        <v>-3.9016000000000304</v>
      </c>
    </row>
    <row r="13" spans="1:23" x14ac:dyDescent="0.3">
      <c r="A13" s="1">
        <v>7</v>
      </c>
      <c r="B13" s="16">
        <v>140</v>
      </c>
      <c r="C13" s="17">
        <f t="shared" si="0"/>
        <v>144.82520000000002</v>
      </c>
      <c r="D13" s="20">
        <f t="shared" si="2"/>
        <v>-4.8252000000000237</v>
      </c>
      <c r="E13" s="21">
        <f t="shared" si="1"/>
        <v>23.282555040000229</v>
      </c>
      <c r="F13" s="22">
        <f t="shared" si="3"/>
        <v>1115.5600000000004</v>
      </c>
      <c r="V13" s="1">
        <f t="shared" si="4"/>
        <v>7</v>
      </c>
      <c r="W13" s="4">
        <f t="shared" si="5"/>
        <v>-4.8252000000000237</v>
      </c>
    </row>
    <row r="14" spans="1:23" x14ac:dyDescent="0.3">
      <c r="A14" s="1">
        <v>8</v>
      </c>
      <c r="B14" s="16"/>
      <c r="C14" s="17">
        <f t="shared" si="0"/>
        <v>136.74880000000002</v>
      </c>
      <c r="D14" s="20" t="str">
        <f t="shared" si="2"/>
        <v/>
      </c>
      <c r="E14" s="21" t="str">
        <f t="shared" si="1"/>
        <v/>
      </c>
      <c r="F14" s="22" t="str">
        <f t="shared" si="3"/>
        <v/>
      </c>
      <c r="V14" s="1">
        <f t="shared" si="4"/>
        <v>8</v>
      </c>
      <c r="W14" s="4"/>
    </row>
    <row r="15" spans="1:23" x14ac:dyDescent="0.3">
      <c r="A15" s="1">
        <v>9</v>
      </c>
      <c r="B15" s="16">
        <v>136</v>
      </c>
      <c r="C15" s="17">
        <f t="shared" si="0"/>
        <v>128.67240000000001</v>
      </c>
      <c r="D15" s="20">
        <f t="shared" si="2"/>
        <v>7.3275999999999897</v>
      </c>
      <c r="E15" s="21">
        <f t="shared" si="1"/>
        <v>53.693721759999846</v>
      </c>
      <c r="F15" s="22">
        <f t="shared" si="3"/>
        <v>864.36000000000035</v>
      </c>
      <c r="V15" s="1">
        <f t="shared" si="4"/>
        <v>9</v>
      </c>
      <c r="W15" s="4">
        <f t="shared" si="5"/>
        <v>7.3275999999999897</v>
      </c>
    </row>
    <row r="16" spans="1:23" x14ac:dyDescent="0.3">
      <c r="A16" s="1">
        <v>10</v>
      </c>
      <c r="B16" s="16"/>
      <c r="C16" s="17">
        <f t="shared" si="0"/>
        <v>120.59600000000002</v>
      </c>
      <c r="D16" s="20" t="str">
        <f t="shared" si="2"/>
        <v/>
      </c>
      <c r="E16" s="21" t="str">
        <f t="shared" si="1"/>
        <v/>
      </c>
      <c r="F16" s="22" t="str">
        <f t="shared" si="3"/>
        <v/>
      </c>
      <c r="V16" s="1">
        <f t="shared" si="4"/>
        <v>10</v>
      </c>
      <c r="W16" s="4"/>
    </row>
    <row r="17" spans="1:23" x14ac:dyDescent="0.3">
      <c r="A17" s="1">
        <v>11</v>
      </c>
      <c r="B17" s="16">
        <v>115</v>
      </c>
      <c r="C17" s="17">
        <f t="shared" si="0"/>
        <v>112.51960000000003</v>
      </c>
      <c r="D17" s="20">
        <f t="shared" si="2"/>
        <v>2.4803999999999746</v>
      </c>
      <c r="E17" s="21">
        <f t="shared" si="1"/>
        <v>6.1523841599998743</v>
      </c>
      <c r="F17" s="22">
        <f t="shared" si="3"/>
        <v>70.560000000000102</v>
      </c>
      <c r="V17" s="1">
        <f t="shared" si="4"/>
        <v>11</v>
      </c>
      <c r="W17" s="4">
        <f t="shared" si="5"/>
        <v>2.4803999999999746</v>
      </c>
    </row>
    <row r="18" spans="1:23" x14ac:dyDescent="0.3">
      <c r="A18" s="1">
        <v>12</v>
      </c>
      <c r="B18" s="16"/>
      <c r="C18" s="17">
        <f t="shared" si="0"/>
        <v>104.44320000000002</v>
      </c>
      <c r="D18" s="20" t="str">
        <f t="shared" si="2"/>
        <v/>
      </c>
      <c r="E18" s="21" t="str">
        <f t="shared" si="1"/>
        <v/>
      </c>
      <c r="F18" s="22" t="str">
        <f t="shared" si="3"/>
        <v/>
      </c>
      <c r="V18" s="1">
        <f t="shared" si="4"/>
        <v>12</v>
      </c>
      <c r="W18" s="4"/>
    </row>
    <row r="19" spans="1:23" x14ac:dyDescent="0.3">
      <c r="A19" s="1">
        <v>13</v>
      </c>
      <c r="B19" s="16"/>
      <c r="C19" s="17">
        <f t="shared" si="0"/>
        <v>96.366800000000012</v>
      </c>
      <c r="D19" s="20" t="str">
        <f t="shared" si="2"/>
        <v/>
      </c>
      <c r="E19" s="21" t="str">
        <f t="shared" si="1"/>
        <v/>
      </c>
      <c r="F19" s="22" t="str">
        <f t="shared" si="3"/>
        <v/>
      </c>
      <c r="V19" s="1">
        <f t="shared" si="4"/>
        <v>13</v>
      </c>
      <c r="W19" s="4"/>
    </row>
    <row r="20" spans="1:23" x14ac:dyDescent="0.3">
      <c r="A20" s="1">
        <v>14</v>
      </c>
      <c r="B20" s="16">
        <v>80</v>
      </c>
      <c r="C20" s="17">
        <f t="shared" si="0"/>
        <v>88.29040000000002</v>
      </c>
      <c r="D20" s="20">
        <f t="shared" si="2"/>
        <v>-8.2904000000000195</v>
      </c>
      <c r="E20" s="21">
        <f t="shared" si="1"/>
        <v>68.730732160000329</v>
      </c>
      <c r="F20" s="22">
        <f t="shared" si="3"/>
        <v>707.55999999999972</v>
      </c>
      <c r="V20" s="1">
        <f t="shared" si="4"/>
        <v>14</v>
      </c>
      <c r="W20" s="4">
        <f t="shared" si="5"/>
        <v>-8.2904000000000195</v>
      </c>
    </row>
    <row r="21" spans="1:23" x14ac:dyDescent="0.3">
      <c r="A21" s="1">
        <v>15</v>
      </c>
      <c r="B21" s="16">
        <v>79</v>
      </c>
      <c r="C21" s="17">
        <f t="shared" si="0"/>
        <v>80.214000000000027</v>
      </c>
      <c r="D21" s="20">
        <f t="shared" si="2"/>
        <v>-1.2140000000000271</v>
      </c>
      <c r="E21" s="21">
        <f t="shared" si="1"/>
        <v>1.4737960000000656</v>
      </c>
      <c r="F21" s="22">
        <f t="shared" si="3"/>
        <v>761.75999999999965</v>
      </c>
      <c r="V21" s="1">
        <f t="shared" si="4"/>
        <v>15</v>
      </c>
      <c r="W21" s="4">
        <f t="shared" si="5"/>
        <v>-1.2140000000000271</v>
      </c>
    </row>
    <row r="22" spans="1:23" x14ac:dyDescent="0.3">
      <c r="A22" s="1">
        <v>16</v>
      </c>
      <c r="B22" s="16"/>
      <c r="C22" s="17">
        <f t="shared" si="0"/>
        <v>72.13760000000002</v>
      </c>
      <c r="D22" s="20" t="str">
        <f t="shared" si="2"/>
        <v/>
      </c>
      <c r="E22" s="21" t="str">
        <f t="shared" si="1"/>
        <v/>
      </c>
      <c r="F22" s="22" t="str">
        <f>IF(ISNUMBER(B22)=TRUE,(B22-$B$32)^2,"")</f>
        <v/>
      </c>
      <c r="V22" s="1">
        <f t="shared" si="4"/>
        <v>16</v>
      </c>
      <c r="W22" s="4"/>
    </row>
    <row r="23" spans="1:23" x14ac:dyDescent="0.3">
      <c r="A23" s="1">
        <v>17</v>
      </c>
      <c r="B23" s="16"/>
      <c r="C23" s="17">
        <f t="shared" si="0"/>
        <v>64.061200000000014</v>
      </c>
      <c r="D23" s="20" t="str">
        <f t="shared" si="2"/>
        <v/>
      </c>
      <c r="E23" s="21" t="str">
        <f t="shared" si="1"/>
        <v/>
      </c>
      <c r="F23" s="22" t="str">
        <f t="shared" si="3"/>
        <v/>
      </c>
      <c r="V23" s="1">
        <f t="shared" si="4"/>
        <v>17</v>
      </c>
      <c r="W23" s="4"/>
    </row>
    <row r="24" spans="1:23" x14ac:dyDescent="0.3">
      <c r="A24" s="1">
        <v>18</v>
      </c>
      <c r="B24" s="16">
        <v>50</v>
      </c>
      <c r="C24" s="17">
        <f t="shared" si="0"/>
        <v>55.984800000000007</v>
      </c>
      <c r="D24" s="20">
        <f t="shared" si="2"/>
        <v>-5.984800000000007</v>
      </c>
      <c r="E24" s="21">
        <f t="shared" si="1"/>
        <v>35.817831040000087</v>
      </c>
      <c r="F24" s="22">
        <f t="shared" si="3"/>
        <v>3203.5599999999995</v>
      </c>
      <c r="V24" s="1">
        <f t="shared" si="4"/>
        <v>18</v>
      </c>
      <c r="W24" s="4">
        <f t="shared" si="5"/>
        <v>-5.984800000000007</v>
      </c>
    </row>
    <row r="25" spans="1:23" x14ac:dyDescent="0.3">
      <c r="A25" s="1">
        <v>19</v>
      </c>
      <c r="B25" s="16"/>
      <c r="C25" s="17">
        <f t="shared" si="0"/>
        <v>47.908400000000029</v>
      </c>
      <c r="D25" s="20" t="str">
        <f t="shared" si="2"/>
        <v/>
      </c>
      <c r="E25" s="21" t="str">
        <f t="shared" si="1"/>
        <v/>
      </c>
      <c r="F25" s="22" t="str">
        <f t="shared" si="3"/>
        <v/>
      </c>
      <c r="V25" s="1">
        <f t="shared" si="4"/>
        <v>19</v>
      </c>
      <c r="W25" s="4"/>
    </row>
    <row r="26" spans="1:23" x14ac:dyDescent="0.3">
      <c r="A26" s="1">
        <v>20</v>
      </c>
      <c r="B26" s="16">
        <v>45</v>
      </c>
      <c r="C26" s="17">
        <f t="shared" si="0"/>
        <v>39.832000000000022</v>
      </c>
      <c r="D26" s="20">
        <f t="shared" si="2"/>
        <v>5.1679999999999779</v>
      </c>
      <c r="E26" s="21">
        <f t="shared" si="1"/>
        <v>26.70822399999977</v>
      </c>
      <c r="F26" s="22">
        <f t="shared" si="3"/>
        <v>3794.5599999999995</v>
      </c>
      <c r="V26" s="1">
        <f t="shared" si="4"/>
        <v>20</v>
      </c>
      <c r="W26" s="4">
        <f t="shared" si="5"/>
        <v>5.1679999999999779</v>
      </c>
    </row>
    <row r="27" spans="1:23" x14ac:dyDescent="0.3">
      <c r="A27" s="1">
        <v>21</v>
      </c>
      <c r="B27" s="16">
        <v>30</v>
      </c>
      <c r="C27" s="17">
        <f t="shared" si="0"/>
        <v>31.755600000000015</v>
      </c>
      <c r="D27" s="20">
        <f t="shared" si="2"/>
        <v>-1.7556000000000154</v>
      </c>
      <c r="E27" s="21">
        <f t="shared" si="1"/>
        <v>3.0821313600000542</v>
      </c>
      <c r="F27" s="22">
        <f t="shared" si="3"/>
        <v>5867.5599999999995</v>
      </c>
      <c r="V27" s="1">
        <f t="shared" si="4"/>
        <v>21</v>
      </c>
      <c r="W27" s="4">
        <f t="shared" si="5"/>
        <v>-1.7556000000000154</v>
      </c>
    </row>
    <row r="28" spans="1:23" x14ac:dyDescent="0.3">
      <c r="A28" s="1">
        <v>22</v>
      </c>
      <c r="B28" s="16"/>
      <c r="C28" s="17">
        <f t="shared" si="0"/>
        <v>23.679200000000037</v>
      </c>
      <c r="D28" s="20" t="str">
        <f t="shared" si="2"/>
        <v/>
      </c>
      <c r="E28" s="21" t="str">
        <f t="shared" si="1"/>
        <v/>
      </c>
      <c r="F28" s="22" t="str">
        <f t="shared" si="3"/>
        <v/>
      </c>
      <c r="V28" s="1">
        <f t="shared" si="4"/>
        <v>22</v>
      </c>
      <c r="W28" s="4"/>
    </row>
    <row r="29" spans="1:23" x14ac:dyDescent="0.3">
      <c r="A29" s="1">
        <v>23</v>
      </c>
      <c r="B29" s="16">
        <v>19</v>
      </c>
      <c r="C29" s="17">
        <f t="shared" si="0"/>
        <v>15.60280000000003</v>
      </c>
      <c r="D29" s="20">
        <f t="shared" si="2"/>
        <v>3.3971999999999696</v>
      </c>
      <c r="E29" s="21">
        <f t="shared" si="1"/>
        <v>11.540967839999793</v>
      </c>
      <c r="F29" s="22">
        <f t="shared" si="3"/>
        <v>7673.7599999999993</v>
      </c>
      <c r="V29" s="1">
        <f t="shared" si="4"/>
        <v>23</v>
      </c>
      <c r="W29" s="4">
        <f t="shared" si="5"/>
        <v>3.3971999999999696</v>
      </c>
    </row>
    <row r="30" spans="1:23" x14ac:dyDescent="0.3">
      <c r="A30" s="1">
        <v>24</v>
      </c>
      <c r="B30" s="16"/>
      <c r="C30" s="17">
        <f t="shared" si="0"/>
        <v>7.5264000000000237</v>
      </c>
      <c r="D30" s="20" t="str">
        <f t="shared" si="2"/>
        <v/>
      </c>
      <c r="E30" s="21" t="str">
        <f t="shared" si="1"/>
        <v/>
      </c>
      <c r="F30" s="22" t="str">
        <f t="shared" si="3"/>
        <v/>
      </c>
      <c r="V30" s="1">
        <f t="shared" si="4"/>
        <v>24</v>
      </c>
      <c r="W30" s="4"/>
    </row>
    <row r="31" spans="1:23" ht="15" thickBot="1" x14ac:dyDescent="0.35">
      <c r="A31" s="3">
        <v>25</v>
      </c>
      <c r="B31" s="18">
        <v>2</v>
      </c>
      <c r="C31" s="19">
        <f t="shared" si="0"/>
        <v>-0.54999999999998295</v>
      </c>
      <c r="D31" s="23">
        <f t="shared" si="2"/>
        <v>2.5499999999999829</v>
      </c>
      <c r="E31" s="7">
        <f t="shared" si="1"/>
        <v>6.5024999999999133</v>
      </c>
      <c r="F31" s="24">
        <f t="shared" si="3"/>
        <v>10941.159999999998</v>
      </c>
      <c r="V31" s="1">
        <f t="shared" si="4"/>
        <v>25</v>
      </c>
      <c r="W31" s="4">
        <f t="shared" si="5"/>
        <v>2.5499999999999829</v>
      </c>
    </row>
    <row r="32" spans="1:23" ht="16.8" x14ac:dyDescent="0.3">
      <c r="A32" s="2" t="s">
        <v>15</v>
      </c>
      <c r="B32" s="1">
        <f>SUM(B6:B31)/COUNT(B6:B31)</f>
        <v>106.6</v>
      </c>
      <c r="C32" s="4" t="s">
        <v>10</v>
      </c>
      <c r="D32" s="4">
        <f>COUNT(D6:D31)</f>
        <v>15</v>
      </c>
      <c r="E32" s="4">
        <f>SUM(E6:E31)</f>
        <v>411.99044607999986</v>
      </c>
      <c r="F32" s="4">
        <f>SUM(F6:F31)</f>
        <v>64527.6</v>
      </c>
    </row>
    <row r="33" spans="1:5" ht="16.8" x14ac:dyDescent="0.3">
      <c r="A33" s="2" t="s">
        <v>12</v>
      </c>
      <c r="B33" s="1">
        <f>AVERAGE(B6:B31)</f>
        <v>106.6</v>
      </c>
      <c r="D33" s="5" t="s">
        <v>11</v>
      </c>
      <c r="E33" s="6">
        <f>(E32/(D32-2))^0.5</f>
        <v>5.6295268695854546</v>
      </c>
    </row>
    <row r="34" spans="1:5" ht="16.2" x14ac:dyDescent="0.3">
      <c r="D34" s="5" t="s">
        <v>13</v>
      </c>
      <c r="E34" s="8">
        <f>1-(E32/F32)</f>
        <v>0.99361528328839133</v>
      </c>
    </row>
  </sheetData>
  <mergeCells count="3">
    <mergeCell ref="A3:A4"/>
    <mergeCell ref="B3:C3"/>
    <mergeCell ref="A1:A2"/>
  </mergeCells>
  <printOptions horizontalCentered="1" verticalCentered="1"/>
  <pageMargins left="0.7" right="0.7" top="1.25" bottom="0.75" header="0.8" footer="0.3"/>
  <pageSetup scale="62" orientation="landscape" r:id="rId1"/>
  <headerFooter scaleWithDoc="0">
    <oddHeader>&amp;LCCHS Math
AP Stats&amp;CLinear Regression
Sec 3.2&amp;RM Heinen
&amp;D</oddHeader>
    <oddFooter>&amp;L&amp;F - &amp;A&amp;RPage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4"/>
  <sheetViews>
    <sheetView workbookViewId="0">
      <selection activeCell="B3" sqref="B3:C20"/>
    </sheetView>
  </sheetViews>
  <sheetFormatPr defaultRowHeight="14.4" x14ac:dyDescent="0.3"/>
  <cols>
    <col min="1" max="1" width="5.88671875" style="1" customWidth="1"/>
    <col min="2" max="2" width="12" style="1" customWidth="1"/>
    <col min="3" max="4" width="8.88671875" style="1"/>
    <col min="5" max="5" width="9.21875" style="1" customWidth="1"/>
    <col min="6" max="9" width="8.88671875" style="1"/>
    <col min="12" max="16384" width="8.88671875" style="1"/>
  </cols>
  <sheetData>
    <row r="1" spans="2:8" ht="15" thickTop="1" x14ac:dyDescent="0.3">
      <c r="B1" s="66" t="s">
        <v>27</v>
      </c>
      <c r="C1" s="49" t="str">
        <f>Residuals!B1</f>
        <v>b =</v>
      </c>
      <c r="D1" s="50">
        <f>Residuals!C1</f>
        <v>201.36</v>
      </c>
    </row>
    <row r="2" spans="2:8" ht="15" thickBot="1" x14ac:dyDescent="0.35">
      <c r="B2" s="67"/>
      <c r="C2" s="51" t="str">
        <f>Residuals!B2</f>
        <v>m =</v>
      </c>
      <c r="D2" s="52">
        <f>Residuals!C2</f>
        <v>-8.0763999999999996</v>
      </c>
      <c r="H2" s="34"/>
    </row>
    <row r="3" spans="2:8" ht="37.799999999999997" customHeight="1" thickTop="1" x14ac:dyDescent="0.3">
      <c r="B3" s="68" t="str">
        <f>Residuals!A3</f>
        <v>Explanatory Variable</v>
      </c>
      <c r="C3" s="48" t="str">
        <f>Residuals!B3</f>
        <v>Response Variable</v>
      </c>
      <c r="D3" s="32"/>
      <c r="E3" s="32"/>
    </row>
    <row r="4" spans="2:8" ht="15" thickBot="1" x14ac:dyDescent="0.35">
      <c r="B4" s="69"/>
      <c r="C4" s="36" t="str">
        <f>Residuals!B4</f>
        <v>observed</v>
      </c>
      <c r="D4" s="33"/>
      <c r="E4" s="33"/>
    </row>
    <row r="5" spans="2:8" ht="16.8" thickBot="1" x14ac:dyDescent="0.35">
      <c r="B5" s="42" t="str">
        <f>Residuals!A5</f>
        <v>x</v>
      </c>
      <c r="C5" s="15" t="s">
        <v>20</v>
      </c>
      <c r="D5" s="13" t="s">
        <v>21</v>
      </c>
      <c r="E5" s="13" t="s">
        <v>24</v>
      </c>
      <c r="F5" s="13" t="s">
        <v>22</v>
      </c>
      <c r="G5" s="15" t="s">
        <v>23</v>
      </c>
    </row>
    <row r="6" spans="2:8" x14ac:dyDescent="0.3">
      <c r="B6" s="43">
        <f>Residuals!A6</f>
        <v>0</v>
      </c>
      <c r="C6" s="22">
        <f>IF(ISNUMBER(Residuals!B6),Residuals!B6,"")</f>
        <v>212</v>
      </c>
      <c r="D6" s="21">
        <f t="shared" ref="D6:D20" si="0">B6-$B$22</f>
        <v>-11.733333333333333</v>
      </c>
      <c r="E6" s="21">
        <f>D6^2</f>
        <v>137.67111111111109</v>
      </c>
      <c r="F6" s="21">
        <f t="shared" ref="F6:F20" si="1">C6-$C$22</f>
        <v>105.4</v>
      </c>
      <c r="G6" s="22">
        <f>D6*F6</f>
        <v>-1236.6933333333334</v>
      </c>
    </row>
    <row r="7" spans="2:8" x14ac:dyDescent="0.3">
      <c r="B7" s="43">
        <f>Residuals!A7</f>
        <v>1</v>
      </c>
      <c r="C7" s="22">
        <f>IF(ISNUMBER(Residuals!B7),Residuals!B7,"")</f>
        <v>190</v>
      </c>
      <c r="D7" s="21">
        <f t="shared" si="0"/>
        <v>-10.733333333333333</v>
      </c>
      <c r="E7" s="21">
        <f t="shared" ref="E7:E20" si="2">D7^2</f>
        <v>115.20444444444442</v>
      </c>
      <c r="F7" s="21">
        <f t="shared" si="1"/>
        <v>83.4</v>
      </c>
      <c r="G7" s="22">
        <f t="shared" ref="G7:G20" si="3">D7*F7</f>
        <v>-895.16</v>
      </c>
    </row>
    <row r="8" spans="2:8" x14ac:dyDescent="0.3">
      <c r="B8" s="43">
        <f>Residuals!A8</f>
        <v>2</v>
      </c>
      <c r="C8" s="22">
        <f>IF(ISNUMBER(Residuals!B8),Residuals!B8,"")</f>
        <v>180</v>
      </c>
      <c r="D8" s="21">
        <f t="shared" si="0"/>
        <v>-9.7333333333333325</v>
      </c>
      <c r="E8" s="21">
        <f t="shared" si="2"/>
        <v>94.737777777777765</v>
      </c>
      <c r="F8" s="21">
        <f t="shared" si="1"/>
        <v>73.400000000000006</v>
      </c>
      <c r="G8" s="22">
        <f t="shared" si="3"/>
        <v>-714.42666666666662</v>
      </c>
    </row>
    <row r="9" spans="2:8" x14ac:dyDescent="0.3">
      <c r="B9" s="43">
        <f>Residuals!A10</f>
        <v>4</v>
      </c>
      <c r="C9" s="22">
        <f>IF(ISNUMBER(Residuals!B10),Residuals!B10,"")</f>
        <v>172</v>
      </c>
      <c r="D9" s="21">
        <f t="shared" si="0"/>
        <v>-7.7333333333333325</v>
      </c>
      <c r="E9" s="21">
        <f t="shared" si="2"/>
        <v>59.804444444444428</v>
      </c>
      <c r="F9" s="21">
        <f t="shared" si="1"/>
        <v>65.400000000000006</v>
      </c>
      <c r="G9" s="22">
        <f t="shared" si="3"/>
        <v>-505.76</v>
      </c>
    </row>
    <row r="10" spans="2:8" x14ac:dyDescent="0.3">
      <c r="B10" s="43">
        <f>Residuals!A12</f>
        <v>6</v>
      </c>
      <c r="C10" s="22">
        <f>IF(ISNUMBER(Residuals!B12),Residuals!B12,"")</f>
        <v>149</v>
      </c>
      <c r="D10" s="21">
        <f t="shared" si="0"/>
        <v>-5.7333333333333325</v>
      </c>
      <c r="E10" s="21">
        <f t="shared" si="2"/>
        <v>32.871111111111098</v>
      </c>
      <c r="F10" s="21">
        <f t="shared" si="1"/>
        <v>42.400000000000006</v>
      </c>
      <c r="G10" s="22">
        <f t="shared" si="3"/>
        <v>-243.09333333333333</v>
      </c>
    </row>
    <row r="11" spans="2:8" x14ac:dyDescent="0.3">
      <c r="B11" s="43">
        <f>Residuals!A13</f>
        <v>7</v>
      </c>
      <c r="C11" s="22">
        <f>IF(ISNUMBER(Residuals!B13),Residuals!B13,"")</f>
        <v>140</v>
      </c>
      <c r="D11" s="21">
        <f t="shared" si="0"/>
        <v>-4.7333333333333325</v>
      </c>
      <c r="E11" s="21">
        <f t="shared" si="2"/>
        <v>22.404444444444437</v>
      </c>
      <c r="F11" s="21">
        <f t="shared" si="1"/>
        <v>33.400000000000006</v>
      </c>
      <c r="G11" s="22">
        <f t="shared" si="3"/>
        <v>-158.09333333333333</v>
      </c>
    </row>
    <row r="12" spans="2:8" x14ac:dyDescent="0.3">
      <c r="B12" s="43">
        <f>Residuals!A15</f>
        <v>9</v>
      </c>
      <c r="C12" s="22">
        <f>IF(ISNUMBER(Residuals!B15),Residuals!B15,"")</f>
        <v>136</v>
      </c>
      <c r="D12" s="21">
        <f t="shared" si="0"/>
        <v>-2.7333333333333325</v>
      </c>
      <c r="E12" s="21">
        <f t="shared" si="2"/>
        <v>7.4711111111111066</v>
      </c>
      <c r="F12" s="21">
        <f t="shared" si="1"/>
        <v>29.400000000000006</v>
      </c>
      <c r="G12" s="22">
        <f t="shared" si="3"/>
        <v>-80.359999999999985</v>
      </c>
    </row>
    <row r="13" spans="2:8" x14ac:dyDescent="0.3">
      <c r="B13" s="43">
        <f>Residuals!A17</f>
        <v>11</v>
      </c>
      <c r="C13" s="22">
        <f>IF(ISNUMBER(Residuals!B17),Residuals!B17,"")</f>
        <v>115</v>
      </c>
      <c r="D13" s="21">
        <f t="shared" si="0"/>
        <v>-0.7333333333333325</v>
      </c>
      <c r="E13" s="21">
        <f t="shared" si="2"/>
        <v>0.53777777777777658</v>
      </c>
      <c r="F13" s="21">
        <f t="shared" si="1"/>
        <v>8.4000000000000057</v>
      </c>
      <c r="G13" s="22">
        <f t="shared" si="3"/>
        <v>-6.1599999999999975</v>
      </c>
    </row>
    <row r="14" spans="2:8" x14ac:dyDescent="0.3">
      <c r="B14" s="43">
        <f>Residuals!A20</f>
        <v>14</v>
      </c>
      <c r="C14" s="22">
        <f>IF(ISNUMBER(Residuals!B20),Residuals!B20,"")</f>
        <v>80</v>
      </c>
      <c r="D14" s="21">
        <f t="shared" si="0"/>
        <v>2.2666666666666675</v>
      </c>
      <c r="E14" s="21">
        <f t="shared" si="2"/>
        <v>5.1377777777777816</v>
      </c>
      <c r="F14" s="21">
        <f t="shared" si="1"/>
        <v>-26.599999999999994</v>
      </c>
      <c r="G14" s="22">
        <f t="shared" si="3"/>
        <v>-60.293333333333344</v>
      </c>
    </row>
    <row r="15" spans="2:8" x14ac:dyDescent="0.3">
      <c r="B15" s="43">
        <f>Residuals!A21</f>
        <v>15</v>
      </c>
      <c r="C15" s="22">
        <f>IF(ISNUMBER(Residuals!B21),Residuals!B21,"")</f>
        <v>79</v>
      </c>
      <c r="D15" s="21">
        <f t="shared" si="0"/>
        <v>3.2666666666666675</v>
      </c>
      <c r="E15" s="21">
        <f t="shared" si="2"/>
        <v>10.671111111111117</v>
      </c>
      <c r="F15" s="21">
        <f t="shared" si="1"/>
        <v>-27.599999999999994</v>
      </c>
      <c r="G15" s="22">
        <f t="shared" si="3"/>
        <v>-90.160000000000011</v>
      </c>
    </row>
    <row r="16" spans="2:8" x14ac:dyDescent="0.3">
      <c r="B16" s="43">
        <f>Residuals!A24</f>
        <v>18</v>
      </c>
      <c r="C16" s="22">
        <f>IF(ISNUMBER(Residuals!B24),Residuals!B24,"")</f>
        <v>50</v>
      </c>
      <c r="D16" s="21">
        <f t="shared" si="0"/>
        <v>6.2666666666666675</v>
      </c>
      <c r="E16" s="21">
        <f t="shared" si="2"/>
        <v>39.271111111111118</v>
      </c>
      <c r="F16" s="21">
        <f t="shared" si="1"/>
        <v>-56.599999999999994</v>
      </c>
      <c r="G16" s="22">
        <f t="shared" si="3"/>
        <v>-354.69333333333333</v>
      </c>
    </row>
    <row r="17" spans="1:7" x14ac:dyDescent="0.3">
      <c r="B17" s="43">
        <f>Residuals!A26</f>
        <v>20</v>
      </c>
      <c r="C17" s="22">
        <f>IF(ISNUMBER(Residuals!B26),Residuals!B26,"")</f>
        <v>45</v>
      </c>
      <c r="D17" s="21">
        <f t="shared" si="0"/>
        <v>8.2666666666666675</v>
      </c>
      <c r="E17" s="21">
        <f t="shared" si="2"/>
        <v>68.337777777777788</v>
      </c>
      <c r="F17" s="21">
        <f t="shared" si="1"/>
        <v>-61.599999999999994</v>
      </c>
      <c r="G17" s="22">
        <f t="shared" si="3"/>
        <v>-509.22666666666669</v>
      </c>
    </row>
    <row r="18" spans="1:7" x14ac:dyDescent="0.3">
      <c r="B18" s="43">
        <f>Residuals!A27</f>
        <v>21</v>
      </c>
      <c r="C18" s="22">
        <f>IF(ISNUMBER(Residuals!B27),Residuals!B27,"")</f>
        <v>30</v>
      </c>
      <c r="D18" s="21">
        <f t="shared" si="0"/>
        <v>9.2666666666666675</v>
      </c>
      <c r="E18" s="21">
        <f t="shared" si="2"/>
        <v>85.871111111111119</v>
      </c>
      <c r="F18" s="21">
        <f t="shared" si="1"/>
        <v>-76.599999999999994</v>
      </c>
      <c r="G18" s="22">
        <f t="shared" si="3"/>
        <v>-709.82666666666671</v>
      </c>
    </row>
    <row r="19" spans="1:7" x14ac:dyDescent="0.3">
      <c r="B19" s="43">
        <f>Residuals!A29</f>
        <v>23</v>
      </c>
      <c r="C19" s="22">
        <f>IF(ISNUMBER(Residuals!B29),Residuals!B29,"")</f>
        <v>19</v>
      </c>
      <c r="D19" s="21">
        <f t="shared" si="0"/>
        <v>11.266666666666667</v>
      </c>
      <c r="E19" s="21">
        <f t="shared" si="2"/>
        <v>126.9377777777778</v>
      </c>
      <c r="F19" s="21">
        <f t="shared" si="1"/>
        <v>-87.6</v>
      </c>
      <c r="G19" s="22">
        <f t="shared" si="3"/>
        <v>-986.96</v>
      </c>
    </row>
    <row r="20" spans="1:7" ht="15" thickBot="1" x14ac:dyDescent="0.35">
      <c r="B20" s="43">
        <f>Residuals!A31</f>
        <v>25</v>
      </c>
      <c r="C20" s="22">
        <f>IF(ISNUMBER(Residuals!B31),Residuals!B31,"")</f>
        <v>2</v>
      </c>
      <c r="D20" s="7">
        <f t="shared" si="0"/>
        <v>13.266666666666667</v>
      </c>
      <c r="E20" s="7">
        <f t="shared" si="2"/>
        <v>176.00444444444446</v>
      </c>
      <c r="F20" s="7">
        <f t="shared" si="1"/>
        <v>-104.6</v>
      </c>
      <c r="G20" s="24">
        <f t="shared" si="3"/>
        <v>-1387.6933333333334</v>
      </c>
    </row>
    <row r="21" spans="1:7" ht="15" thickBot="1" x14ac:dyDescent="0.35">
      <c r="A21" s="37" t="s">
        <v>18</v>
      </c>
      <c r="B21" s="44">
        <f>COUNT(B6:B20)</f>
        <v>15</v>
      </c>
      <c r="C21" s="35">
        <f>COUNT(C6:C20)</f>
        <v>15</v>
      </c>
      <c r="E21" s="38">
        <f>SUM(E6:E20)</f>
        <v>982.93333333333317</v>
      </c>
      <c r="F21" s="39" t="s">
        <v>25</v>
      </c>
      <c r="G21" s="40">
        <f>SUM(G6:G20)</f>
        <v>-7938.6</v>
      </c>
    </row>
    <row r="22" spans="1:7" ht="15.6" x14ac:dyDescent="0.3">
      <c r="A22" s="16" t="s">
        <v>19</v>
      </c>
      <c r="B22" s="45">
        <f>AVERAGE(B6:B20)</f>
        <v>11.733333333333333</v>
      </c>
      <c r="C22" s="17">
        <f>AVERAGE(C6:C20)</f>
        <v>106.6</v>
      </c>
      <c r="E22" s="1" t="s">
        <v>26</v>
      </c>
      <c r="F22" s="1">
        <f>G21/E21</f>
        <v>-8.0764378730331003</v>
      </c>
    </row>
    <row r="23" spans="1:7" ht="16.2" thickBot="1" x14ac:dyDescent="0.35">
      <c r="A23" s="18" t="s">
        <v>29</v>
      </c>
      <c r="B23" s="46">
        <f>_xlfn.STDEV.S(B6:B20)</f>
        <v>8.3791123521244071</v>
      </c>
      <c r="C23" s="19">
        <f>_xlfn.STDEV.S(C6:C20)</f>
        <v>67.890457987218539</v>
      </c>
      <c r="E23" s="1" t="s">
        <v>28</v>
      </c>
      <c r="F23" s="1">
        <f>C22-F22*B22</f>
        <v>201.36353771025503</v>
      </c>
    </row>
    <row r="24" spans="1:7" x14ac:dyDescent="0.3">
      <c r="G24" s="34"/>
    </row>
  </sheetData>
  <mergeCells count="2">
    <mergeCell ref="B1:B2"/>
    <mergeCell ref="B3:B4"/>
  </mergeCells>
  <printOptions horizontalCentered="1" verticalCentered="1"/>
  <pageMargins left="0.7" right="0.7" top="1.5" bottom="0.75" header="1.05" footer="0.3"/>
  <pageSetup scale="97" orientation="landscape" r:id="rId1"/>
  <headerFooter scaleWithDoc="0">
    <oddHeader>&amp;LCCHS Math
AP Stats&amp;CRegression Analysis&amp;RM Heinen
&amp;D</oddHeader>
    <oddFooter>&amp;L&amp;F - &amp;A&amp;RPage &amp;P of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R32:Y59"/>
  <sheetViews>
    <sheetView zoomScale="83" zoomScaleNormal="83" workbookViewId="0"/>
  </sheetViews>
  <sheetFormatPr defaultRowHeight="14.4" x14ac:dyDescent="0.3"/>
  <sheetData>
    <row r="32" spans="18:25" x14ac:dyDescent="0.3">
      <c r="R32" s="1"/>
      <c r="S32" s="1"/>
      <c r="T32" s="1"/>
      <c r="U32" s="1"/>
      <c r="V32" s="1"/>
      <c r="W32" s="1"/>
      <c r="X32" s="1"/>
      <c r="Y32" s="1"/>
    </row>
    <row r="33" spans="18:25" x14ac:dyDescent="0.3">
      <c r="R33" s="1"/>
      <c r="S33" s="1"/>
      <c r="T33" s="1"/>
      <c r="U33" s="1"/>
      <c r="V33" s="1"/>
      <c r="W33" s="1"/>
      <c r="X33" s="1"/>
      <c r="Y33" s="1"/>
    </row>
    <row r="34" spans="18:25" x14ac:dyDescent="0.3">
      <c r="R34" s="1"/>
      <c r="S34" s="1"/>
      <c r="T34" s="1"/>
      <c r="U34" s="1"/>
      <c r="V34" s="1"/>
      <c r="W34" s="1"/>
      <c r="X34" s="1"/>
      <c r="Y34" s="1"/>
    </row>
    <row r="35" spans="18:25" x14ac:dyDescent="0.3">
      <c r="R35" s="1"/>
      <c r="S35" s="1"/>
      <c r="T35" s="1"/>
      <c r="U35" s="1"/>
      <c r="V35" s="1"/>
      <c r="W35" s="1"/>
      <c r="X35" s="1"/>
      <c r="Y35" s="1"/>
    </row>
    <row r="36" spans="18:25" x14ac:dyDescent="0.3">
      <c r="R36" s="1"/>
      <c r="S36" s="1"/>
      <c r="T36" s="1"/>
      <c r="U36" s="1"/>
      <c r="V36" s="1"/>
      <c r="W36" s="1"/>
      <c r="X36" s="1"/>
      <c r="Y36" s="1"/>
    </row>
    <row r="37" spans="18:25" x14ac:dyDescent="0.3">
      <c r="R37" s="1"/>
      <c r="S37" s="1"/>
      <c r="T37" s="1"/>
      <c r="U37" s="1"/>
      <c r="V37" s="1"/>
      <c r="W37" s="1"/>
      <c r="X37" s="1"/>
      <c r="Y37" s="1"/>
    </row>
    <row r="38" spans="18:25" x14ac:dyDescent="0.3">
      <c r="R38" s="1"/>
      <c r="S38" s="1"/>
      <c r="T38" s="1"/>
      <c r="U38" s="1"/>
      <c r="V38" s="1"/>
      <c r="W38" s="1"/>
      <c r="X38" s="1"/>
      <c r="Y38" s="1"/>
    </row>
    <row r="39" spans="18:25" x14ac:dyDescent="0.3">
      <c r="R39" s="1"/>
      <c r="S39" s="1"/>
      <c r="T39" s="1"/>
      <c r="U39" s="1"/>
      <c r="V39" s="1"/>
      <c r="W39" s="1"/>
      <c r="X39" s="1"/>
      <c r="Y39" s="1"/>
    </row>
    <row r="40" spans="18:25" x14ac:dyDescent="0.3">
      <c r="R40" s="1"/>
      <c r="S40" s="1"/>
      <c r="T40" s="1"/>
      <c r="U40" s="1"/>
      <c r="V40" s="1"/>
      <c r="W40" s="1"/>
      <c r="X40" s="1"/>
      <c r="Y40" s="1"/>
    </row>
    <row r="41" spans="18:25" x14ac:dyDescent="0.3">
      <c r="R41" s="1"/>
      <c r="S41" s="1"/>
      <c r="T41" s="1"/>
      <c r="U41" s="1"/>
      <c r="V41" s="1"/>
      <c r="W41" s="1"/>
      <c r="X41" s="1"/>
      <c r="Y41" s="1"/>
    </row>
    <row r="42" spans="18:25" x14ac:dyDescent="0.3">
      <c r="R42" s="1"/>
      <c r="S42" s="1"/>
      <c r="T42" s="1"/>
      <c r="U42" s="1"/>
      <c r="V42" s="1"/>
      <c r="W42" s="1"/>
      <c r="X42" s="1"/>
      <c r="Y42" s="1"/>
    </row>
    <row r="43" spans="18:25" x14ac:dyDescent="0.3">
      <c r="R43" s="1"/>
      <c r="S43" s="1"/>
      <c r="T43" s="1"/>
      <c r="U43" s="1"/>
      <c r="V43" s="1"/>
      <c r="W43" s="1"/>
      <c r="X43" s="1"/>
      <c r="Y43" s="1"/>
    </row>
    <row r="44" spans="18:25" x14ac:dyDescent="0.3">
      <c r="R44" s="1"/>
      <c r="S44" s="1"/>
      <c r="T44" s="1"/>
      <c r="U44" s="1"/>
      <c r="V44" s="1"/>
      <c r="W44" s="1"/>
      <c r="X44" s="1"/>
      <c r="Y44" s="1"/>
    </row>
    <row r="45" spans="18:25" x14ac:dyDescent="0.3">
      <c r="R45" s="1"/>
      <c r="S45" s="1"/>
      <c r="T45" s="1"/>
      <c r="U45" s="1"/>
      <c r="V45" s="1"/>
      <c r="W45" s="1"/>
      <c r="X45" s="1"/>
      <c r="Y45" s="1"/>
    </row>
    <row r="46" spans="18:25" x14ac:dyDescent="0.3">
      <c r="R46" s="1"/>
      <c r="S46" s="1"/>
      <c r="T46" s="1"/>
      <c r="U46" s="1"/>
      <c r="V46" s="1"/>
      <c r="W46" s="1"/>
      <c r="X46" s="1"/>
      <c r="Y46" s="1"/>
    </row>
    <row r="47" spans="18:25" x14ac:dyDescent="0.3">
      <c r="R47" s="1"/>
      <c r="S47" s="1"/>
      <c r="T47" s="1"/>
      <c r="U47" s="1"/>
      <c r="V47" s="1"/>
      <c r="W47" s="1"/>
      <c r="X47" s="1"/>
      <c r="Y47" s="1"/>
    </row>
    <row r="48" spans="18:25" x14ac:dyDescent="0.3">
      <c r="R48" s="1"/>
      <c r="S48" s="1"/>
      <c r="T48" s="1"/>
      <c r="U48" s="1"/>
      <c r="V48" s="1"/>
      <c r="W48" s="1"/>
      <c r="X48" s="1"/>
      <c r="Y48" s="1"/>
    </row>
    <row r="49" spans="18:25" x14ac:dyDescent="0.3">
      <c r="R49" s="1"/>
      <c r="S49" s="1"/>
      <c r="T49" s="1"/>
      <c r="U49" s="1"/>
      <c r="V49" s="1"/>
      <c r="W49" s="1"/>
      <c r="X49" s="1"/>
      <c r="Y49" s="1"/>
    </row>
    <row r="50" spans="18:25" x14ac:dyDescent="0.3">
      <c r="R50" s="1"/>
      <c r="S50" s="1"/>
      <c r="T50" s="1"/>
      <c r="U50" s="1"/>
      <c r="V50" s="1"/>
      <c r="W50" s="1"/>
      <c r="X50" s="1"/>
      <c r="Y50" s="1"/>
    </row>
    <row r="51" spans="18:25" x14ac:dyDescent="0.3">
      <c r="R51" s="1"/>
      <c r="S51" s="1"/>
      <c r="T51" s="1"/>
      <c r="U51" s="1"/>
      <c r="V51" s="1"/>
      <c r="W51" s="1"/>
      <c r="X51" s="1"/>
      <c r="Y51" s="1"/>
    </row>
    <row r="52" spans="18:25" x14ac:dyDescent="0.3">
      <c r="R52" s="1"/>
      <c r="S52" s="1"/>
      <c r="T52" s="1"/>
      <c r="U52" s="1"/>
      <c r="V52" s="1"/>
      <c r="W52" s="1"/>
      <c r="X52" s="1"/>
      <c r="Y52" s="1"/>
    </row>
    <row r="53" spans="18:25" x14ac:dyDescent="0.3">
      <c r="R53" s="1"/>
      <c r="S53" s="1"/>
      <c r="T53" s="1"/>
      <c r="U53" s="1"/>
      <c r="V53" s="1"/>
      <c r="W53" s="1"/>
      <c r="X53" s="1"/>
      <c r="Y53" s="1"/>
    </row>
    <row r="54" spans="18:25" x14ac:dyDescent="0.3">
      <c r="R54" s="1"/>
      <c r="S54" s="1"/>
      <c r="T54" s="1"/>
      <c r="U54" s="1"/>
      <c r="V54" s="1"/>
      <c r="W54" s="1"/>
      <c r="X54" s="1"/>
      <c r="Y54" s="1"/>
    </row>
    <row r="55" spans="18:25" x14ac:dyDescent="0.3">
      <c r="R55" s="1"/>
      <c r="S55" s="1"/>
      <c r="T55" s="1"/>
      <c r="U55" s="1"/>
      <c r="V55" s="1"/>
      <c r="W55" s="1"/>
      <c r="X55" s="1"/>
      <c r="Y55" s="1"/>
    </row>
    <row r="56" spans="18:25" x14ac:dyDescent="0.3">
      <c r="R56" s="1"/>
      <c r="S56" s="1"/>
      <c r="T56" s="1"/>
      <c r="U56" s="1"/>
      <c r="V56" s="1"/>
      <c r="W56" s="1"/>
      <c r="X56" s="1"/>
      <c r="Y56" s="1"/>
    </row>
    <row r="57" spans="18:25" x14ac:dyDescent="0.3">
      <c r="R57" s="1"/>
      <c r="S57" s="1"/>
      <c r="T57" s="1"/>
      <c r="U57" s="1"/>
      <c r="V57" s="1"/>
      <c r="W57" s="1"/>
      <c r="X57" s="1"/>
      <c r="Y57" s="1"/>
    </row>
    <row r="58" spans="18:25" x14ac:dyDescent="0.3">
      <c r="R58" s="1"/>
      <c r="S58" s="1"/>
      <c r="T58" s="1"/>
      <c r="U58" s="1"/>
      <c r="V58" s="1"/>
      <c r="W58" s="1"/>
      <c r="X58" s="1"/>
      <c r="Y58" s="1"/>
    </row>
    <row r="59" spans="18:25" x14ac:dyDescent="0.3">
      <c r="R59" s="1"/>
      <c r="S59" s="1"/>
      <c r="T59" s="1"/>
      <c r="U59" s="1"/>
      <c r="V59" s="1"/>
      <c r="W59" s="1"/>
      <c r="X59" s="1"/>
      <c r="Y59" s="1"/>
    </row>
  </sheetData>
  <printOptions horizontalCentered="1" verticalCentered="1"/>
  <pageMargins left="0.7" right="0.7" top="1.5" bottom="0.75" header="0.8" footer="0.3"/>
  <pageSetup orientation="landscape" r:id="rId1"/>
  <headerFooter scaleWithDoc="0">
    <oddHeader>&amp;LCCHS Math
AP Stats&amp;CFormulas&amp;RM Heinen
&amp;D</oddHeader>
    <oddFooter>&amp;L&amp;F - &amp;A&amp;RPage &amp;P of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20"/>
  <sheetViews>
    <sheetView workbookViewId="0">
      <selection activeCell="J14" sqref="J14"/>
    </sheetView>
  </sheetViews>
  <sheetFormatPr defaultColWidth="12.33203125" defaultRowHeight="14.4" x14ac:dyDescent="0.3"/>
  <cols>
    <col min="1" max="16384" width="12.33203125" style="55"/>
  </cols>
  <sheetData>
    <row r="1" spans="1:2" x14ac:dyDescent="0.3">
      <c r="A1" s="70" t="s">
        <v>35</v>
      </c>
      <c r="B1" s="71"/>
    </row>
    <row r="2" spans="1:2" x14ac:dyDescent="0.3">
      <c r="A2" s="72"/>
      <c r="B2" s="73"/>
    </row>
    <row r="3" spans="1:2" ht="15" thickBot="1" x14ac:dyDescent="0.35">
      <c r="A3" s="61"/>
      <c r="B3" s="74"/>
    </row>
    <row r="4" spans="1:2" ht="43.2" customHeight="1" thickBot="1" x14ac:dyDescent="0.35">
      <c r="A4" s="53" t="s">
        <v>30</v>
      </c>
      <c r="B4" s="54" t="s">
        <v>31</v>
      </c>
    </row>
    <row r="5" spans="1:2" ht="28.8" customHeight="1" thickBot="1" x14ac:dyDescent="0.35">
      <c r="A5" s="56" t="s">
        <v>32</v>
      </c>
      <c r="B5" s="57" t="s">
        <v>33</v>
      </c>
    </row>
    <row r="6" spans="1:2" x14ac:dyDescent="0.3">
      <c r="A6" s="47">
        <v>0</v>
      </c>
      <c r="B6" s="58">
        <v>0</v>
      </c>
    </row>
    <row r="7" spans="1:2" x14ac:dyDescent="0.3">
      <c r="A7" s="47">
        <v>10</v>
      </c>
      <c r="B7" s="58">
        <v>5.6</v>
      </c>
    </row>
    <row r="8" spans="1:2" x14ac:dyDescent="0.3">
      <c r="A8" s="47">
        <v>20</v>
      </c>
      <c r="B8" s="58"/>
    </row>
    <row r="9" spans="1:2" x14ac:dyDescent="0.3">
      <c r="A9" s="47">
        <v>30</v>
      </c>
      <c r="B9" s="58">
        <v>19.600000000000001</v>
      </c>
    </row>
    <row r="10" spans="1:2" x14ac:dyDescent="0.3">
      <c r="A10" s="47">
        <v>40</v>
      </c>
      <c r="B10" s="58">
        <v>25.3</v>
      </c>
    </row>
    <row r="11" spans="1:2" x14ac:dyDescent="0.3">
      <c r="A11" s="47">
        <v>50</v>
      </c>
      <c r="B11" s="58">
        <v>35.200000000000003</v>
      </c>
    </row>
    <row r="12" spans="1:2" x14ac:dyDescent="0.3">
      <c r="A12" s="47">
        <v>60</v>
      </c>
      <c r="B12" s="58">
        <v>45</v>
      </c>
    </row>
    <row r="13" spans="1:2" x14ac:dyDescent="0.3">
      <c r="A13" s="47">
        <v>70</v>
      </c>
      <c r="B13" s="58"/>
    </row>
    <row r="14" spans="1:2" x14ac:dyDescent="0.3">
      <c r="A14" s="47">
        <v>80</v>
      </c>
      <c r="B14" s="58">
        <v>59.1</v>
      </c>
    </row>
    <row r="15" spans="1:2" x14ac:dyDescent="0.3">
      <c r="A15" s="47">
        <v>90</v>
      </c>
      <c r="B15" s="58">
        <v>64</v>
      </c>
    </row>
    <row r="16" spans="1:2" x14ac:dyDescent="0.3">
      <c r="A16" s="47">
        <v>100</v>
      </c>
      <c r="B16" s="58">
        <v>78.099999999999994</v>
      </c>
    </row>
    <row r="17" spans="1:2" x14ac:dyDescent="0.3">
      <c r="A17" s="47">
        <v>110</v>
      </c>
      <c r="B17" s="58" t="s">
        <v>34</v>
      </c>
    </row>
    <row r="18" spans="1:2" x14ac:dyDescent="0.3">
      <c r="A18" s="47">
        <v>120</v>
      </c>
      <c r="B18" s="58">
        <v>86.2</v>
      </c>
    </row>
    <row r="19" spans="1:2" x14ac:dyDescent="0.3">
      <c r="A19" s="47">
        <v>130</v>
      </c>
      <c r="B19" s="58">
        <v>96.1</v>
      </c>
    </row>
    <row r="20" spans="1:2" ht="15" thickBot="1" x14ac:dyDescent="0.35">
      <c r="A20" s="41">
        <v>140</v>
      </c>
      <c r="B20" s="59">
        <v>110.6</v>
      </c>
    </row>
  </sheetData>
  <mergeCells count="1">
    <mergeCell ref="A1:B3"/>
  </mergeCells>
  <printOptions horizontalCentered="1"/>
  <pageMargins left="0.7" right="0.7" top="1.5" bottom="0.75" header="1.05" footer="0.3"/>
  <pageSetup orientation="landscape" r:id="rId1"/>
  <headerFooter scaleWithDoc="0">
    <oddHeader>&amp;LCCHS Math
AP Stats&amp;CLinear Regression Problem&amp;RName: ___________________
&amp;D</oddHeader>
    <oddFooter>&amp;L&amp;F - &amp;A&amp;RPage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Residuals</vt:lpstr>
      <vt:lpstr>Regression</vt:lpstr>
      <vt:lpstr>AP Formulas +</vt:lpstr>
      <vt:lpstr>Problem 1</vt:lpstr>
      <vt:lpstr>'AP Formulas +'!Print_Area</vt:lpstr>
      <vt:lpstr>'Problem 1'!Print_Area</vt:lpstr>
      <vt:lpstr>Regression!Print_Area</vt:lpstr>
      <vt:lpstr>Residuals!Print_Area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Heinen</dc:creator>
  <cp:lastModifiedBy>Mark Heinen</cp:lastModifiedBy>
  <cp:lastPrinted>2016-09-05T14:44:24Z</cp:lastPrinted>
  <dcterms:created xsi:type="dcterms:W3CDTF">2016-09-04T20:48:48Z</dcterms:created>
  <dcterms:modified xsi:type="dcterms:W3CDTF">2016-09-05T15:01:54Z</dcterms:modified>
</cp:coreProperties>
</file>