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9150" firstSheet="1" activeTab="1"/>
  </bookViews>
  <sheets>
    <sheet name="MathcadProperties" sheetId="1" state="hidden" r:id="rId1"/>
    <sheet name="Binomial PDFs-All" sheetId="2" r:id="rId2"/>
    <sheet name="Binomial-Junior" sheetId="3" r:id="rId3"/>
    <sheet name="Poisson " sheetId="4" r:id="rId4"/>
    <sheet name="Exponential" sheetId="5" r:id="rId5"/>
    <sheet name="Normal" sheetId="6" r:id="rId6"/>
  </sheets>
  <definedNames>
    <definedName name="_xlnm.Print_Area" localSheetId="1">'Binomial PDFs-All'!$A$1:$T$31</definedName>
    <definedName name="_xlnm.Print_Area" localSheetId="2">'Binomial-Junior'!$A$1:$O$25</definedName>
    <definedName name="_xlnm.Print_Area" localSheetId="4">'Exponential'!$A$1:$R$33</definedName>
    <definedName name="_xlnm.Print_Area" localSheetId="5">'Normal'!$A$1:$P$30</definedName>
    <definedName name="_xlnm.Print_Area" localSheetId="3">'Poisson '!$A$1:$O$33</definedName>
  </definedNames>
  <calcPr fullCalcOnLoad="1"/>
</workbook>
</file>

<file path=xl/sharedStrings.xml><?xml version="1.0" encoding="utf-8"?>
<sst xmlns="http://schemas.openxmlformats.org/spreadsheetml/2006/main" count="40" uniqueCount="33">
  <si>
    <t>x</t>
  </si>
  <si>
    <t>Junior</t>
  </si>
  <si>
    <t>Senior</t>
  </si>
  <si>
    <t>Mathcad1</t>
  </si>
  <si>
    <t>Freshman</t>
  </si>
  <si>
    <t>Sophomore</t>
  </si>
  <si>
    <t xml:space="preserve">Prob of a "yes" = </t>
  </si>
  <si>
    <t>n (# of girls he's asking)  =</t>
  </si>
  <si>
    <t>Junior CDF</t>
  </si>
  <si>
    <t>Junior PDF</t>
  </si>
  <si>
    <t xml:space="preserve"> mu = </t>
  </si>
  <si>
    <t>x*p(x)</t>
  </si>
  <si>
    <t>variance</t>
  </si>
  <si>
    <t>Variance =</t>
  </si>
  <si>
    <t xml:space="preserve">Std Dev = </t>
  </si>
  <si>
    <t xml:space="preserve">Prob of a "yes!" = </t>
  </si>
  <si>
    <t xml:space="preserve">m = </t>
  </si>
  <si>
    <r>
      <rPr>
        <sz val="11"/>
        <color indexed="8"/>
        <rFont val="Symbol"/>
        <family val="1"/>
      </rPr>
      <t>m</t>
    </r>
    <r>
      <rPr>
        <sz val="11"/>
        <color theme="1"/>
        <rFont val="Calibri"/>
        <family val="2"/>
      </rPr>
      <t xml:space="preserve"> = </t>
    </r>
  </si>
  <si>
    <t>Problem # 11 - Section 5-5</t>
  </si>
  <si>
    <t>PDF</t>
  </si>
  <si>
    <t>CDF</t>
  </si>
  <si>
    <t>Molecules Decaying per Day (x)</t>
  </si>
  <si>
    <t>moles/day</t>
  </si>
  <si>
    <t xml:space="preserve">l = </t>
  </si>
  <si>
    <t>Exponential Distribution (continuous)</t>
  </si>
  <si>
    <t>Failure Rate by Day</t>
  </si>
  <si>
    <t xml:space="preserve">s = </t>
  </si>
  <si>
    <t>Z-PDF</t>
  </si>
  <si>
    <t>Z-CDF</t>
  </si>
  <si>
    <t>Weight in lbs (x)</t>
  </si>
  <si>
    <t>lbs</t>
  </si>
  <si>
    <t>Z</t>
  </si>
  <si>
    <t>Normal and Z Distributions -Continuous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</si>
</sst>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Symbol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ck"/>
      <top style="hair"/>
      <bottom style="hair"/>
    </border>
    <border>
      <left style="hair"/>
      <right style="thick"/>
      <top style="hair"/>
      <bottom style="thick"/>
    </border>
    <border>
      <left style="thick"/>
      <right style="hair"/>
      <top/>
      <bottom style="hair"/>
    </border>
    <border>
      <left style="hair"/>
      <right style="hair"/>
      <top/>
      <bottom style="hair"/>
    </border>
    <border>
      <left style="hair"/>
      <right style="thick"/>
      <top/>
      <bottom style="hair"/>
    </border>
    <border>
      <left style="hair"/>
      <right style="hair"/>
      <top style="thick"/>
      <bottom style="medium"/>
    </border>
    <border>
      <left style="hair"/>
      <right style="thick"/>
      <top style="thick"/>
      <bottom style="medium"/>
    </border>
    <border>
      <left style="thick"/>
      <right style="hair"/>
      <top style="thick"/>
      <bottom style="medium"/>
    </border>
    <border>
      <left/>
      <right/>
      <top/>
      <bottom style="medium"/>
    </border>
    <border>
      <left style="thick"/>
      <right style="hair"/>
      <top style="hair"/>
      <bottom style="thick"/>
    </border>
    <border>
      <left style="hair"/>
      <right style="hair"/>
      <top style="hair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0" fontId="40" fillId="0" borderId="0" xfId="0" applyFont="1" applyAlignment="1">
      <alignment horizontal="right" vertical="center"/>
    </xf>
    <xf numFmtId="0" fontId="38" fillId="0" borderId="0" xfId="0" applyFont="1" applyAlignment="1">
      <alignment horizontal="left" vertical="center"/>
    </xf>
    <xf numFmtId="166" fontId="0" fillId="33" borderId="0" xfId="0" applyNumberFormat="1" applyFill="1" applyAlignment="1">
      <alignment horizontal="center" vertical="center"/>
    </xf>
    <xf numFmtId="167" fontId="0" fillId="33" borderId="0" xfId="0" applyNumberFormat="1" applyFill="1" applyAlignment="1">
      <alignment horizontal="center" vertical="center"/>
    </xf>
    <xf numFmtId="165" fontId="0" fillId="35" borderId="0" xfId="0" applyNumberFormat="1" applyFill="1" applyAlignment="1">
      <alignment horizont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Probability of  Affirmative Response from Freshman Girls</a:t>
            </a:r>
          </a:p>
        </c:rich>
      </c:tx>
      <c:layout>
        <c:manualLayout>
          <c:xMode val="factor"/>
          <c:yMode val="factor"/>
          <c:x val="0.0585"/>
          <c:y val="0.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225"/>
          <c:y val="0.10875"/>
          <c:w val="0.82075"/>
          <c:h val="0.84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'Binomial PDFs-All'!$B$4</c:f>
              <c:strCache>
                <c:ptCount val="1"/>
                <c:pt idx="0">
                  <c:v>Freshman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'Binomial PDFs-All'!$A$5:$A$25</c:f>
              <c:numCache/>
            </c:numRef>
          </c:cat>
          <c:val>
            <c:numRef>
              <c:f>'Binomial PDFs-All'!$B$5:$B$25</c:f>
              <c:numCache/>
            </c:numRef>
          </c:val>
        </c:ser>
        <c:axId val="11234516"/>
        <c:axId val="34001781"/>
      </c:barChart>
      <c:catAx>
        <c:axId val="11234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# of Girls Saying "Yes"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001781"/>
        <c:crosses val="autoZero"/>
        <c:auto val="1"/>
        <c:lblOffset val="100"/>
        <c:tickLblSkip val="1"/>
        <c:noMultiLvlLbl val="0"/>
      </c:catAx>
      <c:valAx>
        <c:axId val="34001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Probability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2345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85"/>
          <c:y val="0.1795"/>
          <c:w val="0.15675"/>
          <c:h val="0.04725"/>
        </c:manualLayout>
      </c:layout>
      <c:overlay val="0"/>
      <c:spPr>
        <a:solidFill>
          <a:srgbClr val="D9D9D9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Binomial - Junior PDF and CDFs</a:t>
            </a:r>
          </a:p>
        </c:rich>
      </c:tx>
      <c:layout>
        <c:manualLayout>
          <c:xMode val="factor"/>
          <c:yMode val="factor"/>
          <c:x val="-0.03125"/>
          <c:y val="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"/>
          <c:y val="0.133"/>
          <c:w val="0.8055"/>
          <c:h val="0.77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'Binomial-Junior'!$B$4</c:f>
              <c:strCache>
                <c:ptCount val="1"/>
                <c:pt idx="0">
                  <c:v>Junior PDF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'Binomial-Junior'!$B$5:$B$25</c:f>
              <c:numCache/>
            </c:numRef>
          </c:val>
        </c:ser>
        <c:axId val="37580574"/>
        <c:axId val="2680847"/>
      </c:barChart>
      <c:lineChart>
        <c:grouping val="standard"/>
        <c:varyColors val="0"/>
        <c:ser>
          <c:idx val="1"/>
          <c:order val="1"/>
          <c:tx>
            <c:strRef>
              <c:f>'Binomial-Junior'!$C$4</c:f>
              <c:strCache>
                <c:ptCount val="1"/>
                <c:pt idx="0">
                  <c:v>Junior CDF</c:v>
                </c:pt>
              </c:strCache>
            </c:strRef>
          </c:tx>
          <c:spPr>
            <a:ln w="254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'Binomial-Junior'!$C$5:$C$25</c:f>
              <c:numCache/>
            </c:numRef>
          </c:val>
          <c:smooth val="0"/>
        </c:ser>
        <c:axId val="24127624"/>
        <c:axId val="15822025"/>
      </c:lineChart>
      <c:catAx>
        <c:axId val="37580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# of Junior Girls (out of 20)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0847"/>
        <c:crosses val="autoZero"/>
        <c:auto val="1"/>
        <c:lblOffset val="100"/>
        <c:tickLblSkip val="1"/>
        <c:noMultiLvlLbl val="0"/>
      </c:catAx>
      <c:valAx>
        <c:axId val="26808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Probability of Saying "Yes"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80574"/>
        <c:crossesAt val="1"/>
        <c:crossBetween val="between"/>
        <c:dispUnits/>
      </c:valAx>
      <c:catAx>
        <c:axId val="24127624"/>
        <c:scaling>
          <c:orientation val="minMax"/>
        </c:scaling>
        <c:axPos val="b"/>
        <c:delete val="1"/>
        <c:majorTickMark val="out"/>
        <c:minorTickMark val="none"/>
        <c:tickLblPos val="none"/>
        <c:crossAx val="15822025"/>
        <c:crosses val="autoZero"/>
        <c:auto val="1"/>
        <c:lblOffset val="100"/>
        <c:tickLblSkip val="1"/>
        <c:noMultiLvlLbl val="0"/>
      </c:catAx>
      <c:valAx>
        <c:axId val="1582202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Cumulative Probability</a:t>
                </a:r>
              </a:p>
            </c:rich>
          </c:tx>
          <c:layout>
            <c:manualLayout>
              <c:xMode val="factor"/>
              <c:yMode val="factor"/>
              <c:x val="0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12762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575"/>
          <c:y val="0.20625"/>
          <c:w val="0.15925"/>
          <c:h val="0.09225"/>
        </c:manualLayout>
      </c:layout>
      <c:overlay val="0"/>
      <c:spPr>
        <a:solidFill>
          <a:srgbClr val="D9D9D9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Problem # 11 - Poisson Distribution </a:t>
            </a:r>
          </a:p>
        </c:rich>
      </c:tx>
      <c:layout>
        <c:manualLayout>
          <c:xMode val="factor"/>
          <c:yMode val="factor"/>
          <c:x val="-0.00275"/>
          <c:y val="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6"/>
          <c:y val="0.12325"/>
          <c:w val="0.809"/>
          <c:h val="0.7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'Poisson '!$B$4</c:f>
              <c:strCache>
                <c:ptCount val="1"/>
                <c:pt idx="0">
                  <c:v>PDF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'Poisson '!$A$5:$A$33</c:f>
              <c:numCache/>
            </c:numRef>
          </c:cat>
          <c:val>
            <c:numRef>
              <c:f>'Poisson '!$B$5:$B$33</c:f>
              <c:numCache/>
            </c:numRef>
          </c:val>
        </c:ser>
        <c:axId val="8180498"/>
        <c:axId val="6515619"/>
      </c:barChart>
      <c:lineChart>
        <c:grouping val="standard"/>
        <c:varyColors val="0"/>
        <c:ser>
          <c:idx val="1"/>
          <c:order val="1"/>
          <c:tx>
            <c:strRef>
              <c:f>'Poisson '!$C$4</c:f>
              <c:strCache>
                <c:ptCount val="1"/>
                <c:pt idx="0">
                  <c:v>CDF</c:v>
                </c:pt>
              </c:strCache>
            </c:strRef>
          </c:tx>
          <c:spPr>
            <a:ln w="254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'Poisson '!$C$5:$C$33</c:f>
              <c:numCache/>
            </c:numRef>
          </c:val>
          <c:smooth val="0"/>
        </c:ser>
        <c:axId val="58640572"/>
        <c:axId val="58003101"/>
      </c:lineChart>
      <c:catAx>
        <c:axId val="8180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15619"/>
        <c:crosses val="autoZero"/>
        <c:auto val="1"/>
        <c:lblOffset val="100"/>
        <c:tickLblSkip val="1"/>
        <c:noMultiLvlLbl val="0"/>
      </c:catAx>
      <c:valAx>
        <c:axId val="65156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Exact Probability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180498"/>
        <c:crossesAt val="1"/>
        <c:crossBetween val="between"/>
        <c:dispUnits/>
      </c:valAx>
      <c:catAx>
        <c:axId val="58640572"/>
        <c:scaling>
          <c:orientation val="minMax"/>
        </c:scaling>
        <c:axPos val="b"/>
        <c:delete val="1"/>
        <c:majorTickMark val="out"/>
        <c:minorTickMark val="none"/>
        <c:tickLblPos val="none"/>
        <c:crossAx val="58003101"/>
        <c:crosses val="autoZero"/>
        <c:auto val="1"/>
        <c:lblOffset val="100"/>
        <c:tickLblSkip val="1"/>
        <c:noMultiLvlLbl val="0"/>
      </c:catAx>
      <c:valAx>
        <c:axId val="580031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Cumulative Probability</a:t>
                </a:r>
              </a:p>
            </c:rich>
          </c:tx>
          <c:layout>
            <c:manualLayout>
              <c:xMode val="factor"/>
              <c:yMode val="factor"/>
              <c:x val="0.000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64057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05"/>
          <c:y val="0.196"/>
          <c:w val="0.1"/>
          <c:h val="0.07025"/>
        </c:manualLayout>
      </c:layout>
      <c:overlay val="0"/>
      <c:spPr>
        <a:solidFill>
          <a:srgbClr val="BFBFB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i-pod Failure Rate</a:t>
            </a:r>
          </a:p>
        </c:rich>
      </c:tx>
      <c:layout>
        <c:manualLayout>
          <c:xMode val="factor"/>
          <c:yMode val="factor"/>
          <c:x val="0.001"/>
          <c:y val="0.02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675"/>
          <c:y val="0.1195"/>
          <c:w val="0.842"/>
          <c:h val="0.7975"/>
        </c:manualLayout>
      </c:layout>
      <c:lineChart>
        <c:grouping val="standard"/>
        <c:varyColors val="0"/>
        <c:ser>
          <c:idx val="0"/>
          <c:order val="0"/>
          <c:tx>
            <c:strRef>
              <c:f>Exponential!$B$4</c:f>
              <c:strCache>
                <c:ptCount val="1"/>
                <c:pt idx="0">
                  <c:v>PDF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Exponential!$A$5:$A$33</c:f>
              <c:numCache/>
            </c:numRef>
          </c:cat>
          <c:val>
            <c:numRef>
              <c:f>Exponential!$B$5:$B$33</c:f>
              <c:numCache/>
            </c:numRef>
          </c:val>
          <c:smooth val="0"/>
        </c:ser>
        <c:marker val="1"/>
        <c:axId val="52265862"/>
        <c:axId val="630711"/>
      </c:lineChart>
      <c:lineChart>
        <c:grouping val="standard"/>
        <c:varyColors val="0"/>
        <c:ser>
          <c:idx val="1"/>
          <c:order val="1"/>
          <c:tx>
            <c:strRef>
              <c:f>Exponential!$C$4</c:f>
              <c:strCache>
                <c:ptCount val="1"/>
                <c:pt idx="0">
                  <c:v>CDF</c:v>
                </c:pt>
              </c:strCache>
            </c:strRef>
          </c:tx>
          <c:spPr>
            <a:ln w="254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Exponential!$C$5:$C$33</c:f>
              <c:numCache/>
            </c:numRef>
          </c:val>
          <c:smooth val="0"/>
        </c:ser>
        <c:marker val="1"/>
        <c:axId val="5676400"/>
        <c:axId val="51087601"/>
      </c:lineChart>
      <c:catAx>
        <c:axId val="52265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Day</a:t>
                </a:r>
              </a:p>
            </c:rich>
          </c:tx>
          <c:layout>
            <c:manualLayout>
              <c:xMode val="factor"/>
              <c:yMode val="factor"/>
              <c:x val="0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711"/>
        <c:crosses val="autoZero"/>
        <c:auto val="1"/>
        <c:lblOffset val="100"/>
        <c:tickLblSkip val="1"/>
        <c:noMultiLvlLbl val="0"/>
      </c:catAx>
      <c:valAx>
        <c:axId val="630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Failure Rate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265862"/>
        <c:crossesAt val="1"/>
        <c:crossBetween val="between"/>
        <c:dispUnits/>
      </c:valAx>
      <c:catAx>
        <c:axId val="5676400"/>
        <c:scaling>
          <c:orientation val="minMax"/>
        </c:scaling>
        <c:axPos val="b"/>
        <c:delete val="1"/>
        <c:majorTickMark val="out"/>
        <c:minorTickMark val="none"/>
        <c:tickLblPos val="none"/>
        <c:crossAx val="51087601"/>
        <c:crosses val="autoZero"/>
        <c:auto val="1"/>
        <c:lblOffset val="100"/>
        <c:tickLblSkip val="1"/>
        <c:noMultiLvlLbl val="0"/>
      </c:catAx>
      <c:valAx>
        <c:axId val="5108760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Cumulative Failure Rate</a:t>
                </a:r>
              </a:p>
            </c:rich>
          </c:tx>
          <c:layout>
            <c:manualLayout>
              <c:xMode val="factor"/>
              <c:yMode val="factor"/>
              <c:x val="0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7640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725"/>
          <c:y val="0.41675"/>
          <c:w val="0.0805"/>
          <c:h val="0.0725"/>
        </c:manualLayout>
      </c:layout>
      <c:overlay val="0"/>
      <c:spPr>
        <a:solidFill>
          <a:srgbClr val="D9D9D9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Normal Distribution - CCHS Boy Weight</a:t>
            </a:r>
          </a:p>
        </c:rich>
      </c:tx>
      <c:layout>
        <c:manualLayout>
          <c:xMode val="factor"/>
          <c:yMode val="factor"/>
          <c:x val="0.02425"/>
          <c:y val="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075"/>
          <c:y val="0.087"/>
          <c:w val="0.82025"/>
          <c:h val="0.8435"/>
        </c:manualLayout>
      </c:layout>
      <c:lineChart>
        <c:grouping val="standard"/>
        <c:varyColors val="0"/>
        <c:ser>
          <c:idx val="0"/>
          <c:order val="0"/>
          <c:tx>
            <c:strRef>
              <c:f>Normal!$B$4</c:f>
              <c:strCache>
                <c:ptCount val="1"/>
                <c:pt idx="0">
                  <c:v>PDF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Normal!$A$5:$A$30</c:f>
              <c:numCache/>
            </c:numRef>
          </c:cat>
          <c:val>
            <c:numRef>
              <c:f>Normal!$B$5:$B$30</c:f>
              <c:numCache/>
            </c:numRef>
          </c:val>
          <c:smooth val="0"/>
        </c:ser>
        <c:marker val="1"/>
        <c:axId val="57135226"/>
        <c:axId val="44454987"/>
      </c:lineChart>
      <c:lineChart>
        <c:grouping val="standard"/>
        <c:varyColors val="0"/>
        <c:ser>
          <c:idx val="1"/>
          <c:order val="1"/>
          <c:tx>
            <c:strRef>
              <c:f>Normal!$C$4</c:f>
              <c:strCache>
                <c:ptCount val="1"/>
                <c:pt idx="0">
                  <c:v>CDF</c:v>
                </c:pt>
              </c:strCache>
            </c:strRef>
          </c:tx>
          <c:spPr>
            <a:ln w="254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Normal!$C$5:$C$30</c:f>
              <c:numCache/>
            </c:numRef>
          </c:val>
          <c:smooth val="0"/>
        </c:ser>
        <c:marker val="1"/>
        <c:axId val="64550564"/>
        <c:axId val="44084165"/>
      </c:lineChart>
      <c:catAx>
        <c:axId val="57135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Boy's Weight (lbf)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454987"/>
        <c:crosses val="autoZero"/>
        <c:auto val="1"/>
        <c:lblOffset val="100"/>
        <c:tickLblSkip val="2"/>
        <c:tickMarkSkip val="2"/>
        <c:noMultiLvlLbl val="0"/>
      </c:catAx>
      <c:valAx>
        <c:axId val="44454987"/>
        <c:scaling>
          <c:orientation val="minMax"/>
          <c:max val="0.02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Probability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35226"/>
        <c:crossesAt val="1"/>
        <c:crossBetween val="between"/>
        <c:dispUnits/>
      </c:valAx>
      <c:catAx>
        <c:axId val="64550564"/>
        <c:scaling>
          <c:orientation val="minMax"/>
        </c:scaling>
        <c:axPos val="b"/>
        <c:delete val="1"/>
        <c:majorTickMark val="out"/>
        <c:minorTickMark val="none"/>
        <c:tickLblPos val="none"/>
        <c:crossAx val="44084165"/>
        <c:crosses val="autoZero"/>
        <c:auto val="1"/>
        <c:lblOffset val="100"/>
        <c:tickLblSkip val="1"/>
        <c:noMultiLvlLbl val="0"/>
      </c:catAx>
      <c:valAx>
        <c:axId val="4408416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Cumulative Probability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55056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675"/>
          <c:y val="0.1485"/>
          <c:w val="0.1145"/>
          <c:h val="0.08725"/>
        </c:manualLayout>
      </c:layout>
      <c:overlay val="0"/>
      <c:spPr>
        <a:solidFill>
          <a:srgbClr val="D9D9D9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0</xdr:row>
      <xdr:rowOff>76200</xdr:rowOff>
    </xdr:from>
    <xdr:to>
      <xdr:col>19</xdr:col>
      <xdr:colOff>447675</xdr:colOff>
      <xdr:row>30</xdr:row>
      <xdr:rowOff>95250</xdr:rowOff>
    </xdr:to>
    <xdr:graphicFrame>
      <xdr:nvGraphicFramePr>
        <xdr:cNvPr id="1" name="Chart 1"/>
        <xdr:cNvGraphicFramePr/>
      </xdr:nvGraphicFramePr>
      <xdr:xfrm>
        <a:off x="4238625" y="76200"/>
        <a:ext cx="6105525" cy="634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0</xdr:row>
      <xdr:rowOff>142875</xdr:rowOff>
    </xdr:from>
    <xdr:to>
      <xdr:col>14</xdr:col>
      <xdr:colOff>390525</xdr:colOff>
      <xdr:row>24</xdr:row>
      <xdr:rowOff>123825</xdr:rowOff>
    </xdr:to>
    <xdr:graphicFrame>
      <xdr:nvGraphicFramePr>
        <xdr:cNvPr id="1" name="Chart 2"/>
        <xdr:cNvGraphicFramePr/>
      </xdr:nvGraphicFramePr>
      <xdr:xfrm>
        <a:off x="2752725" y="142875"/>
        <a:ext cx="5886450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0</xdr:row>
      <xdr:rowOff>142875</xdr:rowOff>
    </xdr:from>
    <xdr:to>
      <xdr:col>14</xdr:col>
      <xdr:colOff>438150</xdr:colOff>
      <xdr:row>32</xdr:row>
      <xdr:rowOff>104775</xdr:rowOff>
    </xdr:to>
    <xdr:graphicFrame>
      <xdr:nvGraphicFramePr>
        <xdr:cNvPr id="1" name="Chart 1"/>
        <xdr:cNvGraphicFramePr/>
      </xdr:nvGraphicFramePr>
      <xdr:xfrm>
        <a:off x="2695575" y="142875"/>
        <a:ext cx="6848475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1</xdr:row>
      <xdr:rowOff>66675</xdr:rowOff>
    </xdr:from>
    <xdr:to>
      <xdr:col>17</xdr:col>
      <xdr:colOff>352425</xdr:colOff>
      <xdr:row>32</xdr:row>
      <xdr:rowOff>38100</xdr:rowOff>
    </xdr:to>
    <xdr:graphicFrame>
      <xdr:nvGraphicFramePr>
        <xdr:cNvPr id="1" name="Chart 2"/>
        <xdr:cNvGraphicFramePr/>
      </xdr:nvGraphicFramePr>
      <xdr:xfrm>
        <a:off x="2114550" y="257175"/>
        <a:ext cx="8601075" cy="625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3</xdr:row>
      <xdr:rowOff>76200</xdr:rowOff>
    </xdr:from>
    <xdr:to>
      <xdr:col>15</xdr:col>
      <xdr:colOff>533400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4314825" y="647700"/>
        <a:ext cx="5991225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>
        <v>1</v>
      </c>
      <c r="B1" t="s">
        <v>3</v>
      </c>
    </row>
    <row r="2" spans="1:2" ht="15">
      <c r="A2">
        <v>0</v>
      </c>
      <c r="B2">
        <v>1</v>
      </c>
    </row>
    <row r="3" spans="1:2" ht="15">
      <c r="A3">
        <v>1</v>
      </c>
      <c r="B3">
        <f>'Binomial PDFs-All'!A65536</f>
        <v>0</v>
      </c>
    </row>
    <row r="4" ht="15">
      <c r="A4">
        <v>0</v>
      </c>
    </row>
    <row r="5" ht="15">
      <c r="A5">
        <v>0</v>
      </c>
    </row>
    <row r="6" ht="15">
      <c r="A6">
        <v>2</v>
      </c>
    </row>
    <row r="24" ht="15">
      <c r="B2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zoomScale="85" zoomScaleNormal="85" zoomScalePageLayoutView="0" workbookViewId="0" topLeftCell="A1">
      <selection activeCell="D33" sqref="D33"/>
    </sheetView>
  </sheetViews>
  <sheetFormatPr defaultColWidth="9.140625" defaultRowHeight="15"/>
  <cols>
    <col min="1" max="1" width="15.140625" style="1" customWidth="1"/>
    <col min="2" max="2" width="6.8515625" style="1" customWidth="1"/>
    <col min="3" max="3" width="8.140625" style="1" customWidth="1"/>
    <col min="4" max="4" width="9.140625" style="1" customWidth="1"/>
    <col min="5" max="5" width="7.00390625" style="1" customWidth="1"/>
    <col min="6" max="7" width="8.00390625" style="1" customWidth="1"/>
    <col min="8" max="18" width="7.00390625" style="1" customWidth="1"/>
    <col min="19" max="16384" width="9.140625" style="1" customWidth="1"/>
  </cols>
  <sheetData>
    <row r="1" spans="1:7" s="2" customFormat="1" ht="30">
      <c r="A1" s="2" t="s">
        <v>6</v>
      </c>
      <c r="B1" s="2">
        <v>0.72</v>
      </c>
      <c r="E1" s="2">
        <v>0.65</v>
      </c>
      <c r="F1" s="2">
        <v>0.51</v>
      </c>
      <c r="G1" s="2">
        <v>0.23</v>
      </c>
    </row>
    <row r="2" spans="1:7" s="2" customFormat="1" ht="30">
      <c r="A2" s="2" t="s">
        <v>7</v>
      </c>
      <c r="B2" s="2">
        <v>20</v>
      </c>
      <c r="E2" s="2">
        <v>15</v>
      </c>
      <c r="F2" s="2">
        <v>10</v>
      </c>
      <c r="G2" s="2">
        <v>5</v>
      </c>
    </row>
    <row r="3" ht="15" customHeight="1" thickBot="1"/>
    <row r="4" spans="1:7" s="2" customFormat="1" ht="31.5" thickBot="1" thickTop="1">
      <c r="A4" s="2" t="s">
        <v>0</v>
      </c>
      <c r="B4" s="19" t="s">
        <v>4</v>
      </c>
      <c r="C4" s="17" t="s">
        <v>11</v>
      </c>
      <c r="D4" s="18" t="s">
        <v>12</v>
      </c>
      <c r="E4" s="20" t="s">
        <v>5</v>
      </c>
      <c r="F4" s="20" t="s">
        <v>1</v>
      </c>
      <c r="G4" s="20" t="s">
        <v>2</v>
      </c>
    </row>
    <row r="5" spans="1:7" ht="15">
      <c r="A5" s="1">
        <v>0</v>
      </c>
      <c r="B5" s="14">
        <f>BINOMDIST($A5,B$2,B$1,FALSE)</f>
        <v>8.773252460082355E-12</v>
      </c>
      <c r="C5" s="15">
        <f>A5*B5</f>
        <v>0</v>
      </c>
      <c r="D5" s="16">
        <f>(A5-$C$27)^2*C5</f>
        <v>0</v>
      </c>
      <c r="E5" s="4">
        <f aca="true" t="shared" si="0" ref="E5:G20">BINOMDIST($A5,E$2,E$1,FALSE)</f>
        <v>1.4488407928292826E-07</v>
      </c>
      <c r="F5" s="4">
        <f t="shared" si="0"/>
        <v>0.0007979226629761196</v>
      </c>
      <c r="G5" s="4">
        <f t="shared" si="0"/>
        <v>0.2706784157</v>
      </c>
    </row>
    <row r="6" spans="1:7" ht="15">
      <c r="A6" s="1">
        <v>1</v>
      </c>
      <c r="B6" s="5">
        <f aca="true" t="shared" si="1" ref="B6:B25">BINOMDIST($A6,B$2,B$1,FALSE)</f>
        <v>4.511958408042355E-10</v>
      </c>
      <c r="C6" s="6">
        <f aca="true" t="shared" si="2" ref="C6:C25">A6*B6</f>
        <v>4.511958408042355E-10</v>
      </c>
      <c r="D6" s="7">
        <f aca="true" t="shared" si="3" ref="D6:D25">(A6-$C$27)^2*C6</f>
        <v>8.101672517480853E-08</v>
      </c>
      <c r="E6" s="4">
        <f t="shared" si="0"/>
        <v>4.036056494310141E-06</v>
      </c>
      <c r="F6" s="4">
        <f t="shared" si="0"/>
        <v>0.008304909349343286</v>
      </c>
      <c r="G6" s="4">
        <f t="shared" si="0"/>
        <v>0.40425997150000004</v>
      </c>
    </row>
    <row r="7" spans="1:7" ht="15">
      <c r="A7" s="1">
        <v>2</v>
      </c>
      <c r="B7" s="5">
        <f t="shared" si="1"/>
        <v>1.102206982536061E-08</v>
      </c>
      <c r="C7" s="6">
        <f t="shared" si="2"/>
        <v>2.204413965072122E-08</v>
      </c>
      <c r="D7" s="7">
        <f t="shared" si="3"/>
        <v>3.3895069126948952E-06</v>
      </c>
      <c r="E7" s="4">
        <f t="shared" si="0"/>
        <v>5.2468734426031797E-05</v>
      </c>
      <c r="F7" s="4">
        <f t="shared" si="0"/>
        <v>0.03889748358518948</v>
      </c>
      <c r="G7" s="4">
        <f t="shared" si="0"/>
        <v>0.241505957</v>
      </c>
    </row>
    <row r="8" spans="1:7" ht="15">
      <c r="A8" s="1">
        <v>3</v>
      </c>
      <c r="B8" s="5">
        <f t="shared" si="1"/>
        <v>1.7005479159127797E-07</v>
      </c>
      <c r="C8" s="6">
        <f t="shared" si="2"/>
        <v>5.101643747738339E-07</v>
      </c>
      <c r="D8" s="7">
        <f t="shared" si="3"/>
        <v>6.630096214560746E-05</v>
      </c>
      <c r="E8" s="4">
        <f t="shared" si="0"/>
        <v>0.00042224838657139925</v>
      </c>
      <c r="F8" s="4">
        <f t="shared" si="0"/>
        <v>0.10796036260379122</v>
      </c>
      <c r="G8" s="4">
        <f t="shared" si="0"/>
        <v>0.07213814300000003</v>
      </c>
    </row>
    <row r="9" spans="1:7" ht="15">
      <c r="A9" s="1">
        <v>4</v>
      </c>
      <c r="B9" s="5">
        <f t="shared" si="1"/>
        <v>1.8584559366761094E-06</v>
      </c>
      <c r="C9" s="6">
        <f t="shared" si="2"/>
        <v>7.433823746704438E-06</v>
      </c>
      <c r="D9" s="7">
        <f t="shared" si="3"/>
        <v>0.000804042376443552</v>
      </c>
      <c r="E9" s="4">
        <f t="shared" si="0"/>
        <v>0.002352526725183513</v>
      </c>
      <c r="F9" s="4">
        <f t="shared" si="0"/>
        <v>0.19664208902833397</v>
      </c>
      <c r="G9" s="4">
        <f t="shared" si="0"/>
        <v>0.010773878499999999</v>
      </c>
    </row>
    <row r="10" spans="1:7" ht="15">
      <c r="A10" s="1">
        <v>5</v>
      </c>
      <c r="B10" s="5">
        <f t="shared" si="1"/>
        <v>1.5292437421791986E-05</v>
      </c>
      <c r="C10" s="6">
        <f t="shared" si="2"/>
        <v>7.646218710895993E-05</v>
      </c>
      <c r="D10" s="7">
        <f t="shared" si="3"/>
        <v>0.006756198852947701</v>
      </c>
      <c r="E10" s="4">
        <f t="shared" si="0"/>
        <v>0.009611752048606918</v>
      </c>
      <c r="F10" s="4">
        <f t="shared" si="0"/>
        <v>0.24560195609253138</v>
      </c>
      <c r="G10" s="4">
        <f t="shared" si="0"/>
        <v>0.0006436342999999997</v>
      </c>
    </row>
    <row r="11" spans="1:7" ht="15">
      <c r="A11" s="1">
        <v>6</v>
      </c>
      <c r="B11" s="5">
        <f t="shared" si="1"/>
        <v>9.830852628294849E-05</v>
      </c>
      <c r="C11" s="6">
        <f t="shared" si="2"/>
        <v>0.0005898511576976909</v>
      </c>
      <c r="D11" s="7">
        <f t="shared" si="3"/>
        <v>0.04161989768714907</v>
      </c>
      <c r="E11" s="4">
        <f t="shared" si="0"/>
        <v>0.029750661102830908</v>
      </c>
      <c r="F11" s="4">
        <f t="shared" si="0"/>
        <v>0.21302210477413436</v>
      </c>
      <c r="G11" s="34"/>
    </row>
    <row r="12" spans="1:7" ht="15">
      <c r="A12" s="1">
        <v>7</v>
      </c>
      <c r="B12" s="5">
        <f t="shared" si="1"/>
        <v>0.0005055867065980208</v>
      </c>
      <c r="C12" s="6">
        <f t="shared" si="2"/>
        <v>0.0035391069461861457</v>
      </c>
      <c r="D12" s="7">
        <f t="shared" si="3"/>
        <v>0.19380149637315336</v>
      </c>
      <c r="E12" s="4">
        <f t="shared" si="0"/>
        <v>0.07103729283737183</v>
      </c>
      <c r="F12" s="4">
        <f t="shared" si="0"/>
        <v>0.12669536260619074</v>
      </c>
      <c r="G12" s="34"/>
    </row>
    <row r="13" spans="1:7" ht="15">
      <c r="A13" s="1">
        <v>8</v>
      </c>
      <c r="B13" s="5">
        <f t="shared" si="1"/>
        <v>0.0021126301668560163</v>
      </c>
      <c r="C13" s="6">
        <f t="shared" si="2"/>
        <v>0.01690104133484813</v>
      </c>
      <c r="D13" s="7">
        <f t="shared" si="3"/>
        <v>0.6922666530753796</v>
      </c>
      <c r="E13" s="4">
        <f t="shared" si="0"/>
        <v>0.13192640098369057</v>
      </c>
      <c r="F13" s="4">
        <f t="shared" si="0"/>
        <v>0.04944997571108974</v>
      </c>
      <c r="G13" s="34"/>
    </row>
    <row r="14" spans="1:7" ht="15">
      <c r="A14" s="1">
        <v>9</v>
      </c>
      <c r="B14" s="5">
        <f t="shared" si="1"/>
        <v>0.0072433034292206135</v>
      </c>
      <c r="C14" s="6">
        <f t="shared" si="2"/>
        <v>0.06518973086298552</v>
      </c>
      <c r="D14" s="7">
        <f t="shared" si="3"/>
        <v>1.900932551964658</v>
      </c>
      <c r="E14" s="4">
        <f t="shared" si="0"/>
        <v>0.19056035697644202</v>
      </c>
      <c r="F14" s="4">
        <f t="shared" si="0"/>
        <v>0.011437409348143208</v>
      </c>
      <c r="G14" s="34"/>
    </row>
    <row r="15" spans="1:7" ht="15">
      <c r="A15" s="1">
        <v>10</v>
      </c>
      <c r="B15" s="5">
        <f t="shared" si="1"/>
        <v>0.02048820112836688</v>
      </c>
      <c r="C15" s="6">
        <f t="shared" si="2"/>
        <v>0.2048820112836688</v>
      </c>
      <c r="D15" s="7">
        <f t="shared" si="3"/>
        <v>3.966515738451829</v>
      </c>
      <c r="E15" s="4">
        <f t="shared" si="0"/>
        <v>0.21233868348803545</v>
      </c>
      <c r="F15" s="4">
        <f t="shared" si="0"/>
        <v>0.0011904242382761296</v>
      </c>
      <c r="G15" s="34"/>
    </row>
    <row r="16" spans="1:7" ht="15">
      <c r="A16" s="1">
        <v>11</v>
      </c>
      <c r="B16" s="5">
        <f t="shared" si="1"/>
        <v>0.04789449614423428</v>
      </c>
      <c r="C16" s="6">
        <f t="shared" si="2"/>
        <v>0.526839457586577</v>
      </c>
      <c r="D16" s="7">
        <f t="shared" si="3"/>
        <v>6.090264129700832</v>
      </c>
      <c r="E16" s="4">
        <f t="shared" si="0"/>
        <v>0.17924694060678323</v>
      </c>
      <c r="F16" s="34"/>
      <c r="G16" s="34"/>
    </row>
    <row r="17" spans="1:7" ht="15">
      <c r="A17" s="1">
        <v>12</v>
      </c>
      <c r="B17" s="5">
        <f t="shared" si="1"/>
        <v>0.09236795684959466</v>
      </c>
      <c r="C17" s="6">
        <f t="shared" si="2"/>
        <v>1.108415482195136</v>
      </c>
      <c r="D17" s="7">
        <f t="shared" si="3"/>
        <v>6.384473177443985</v>
      </c>
      <c r="E17" s="4">
        <f t="shared" si="0"/>
        <v>0.11096239180419909</v>
      </c>
      <c r="F17" s="34"/>
      <c r="G17" s="34"/>
    </row>
    <row r="18" spans="1:7" ht="15">
      <c r="A18" s="1">
        <v>13</v>
      </c>
      <c r="B18" s="5">
        <f t="shared" si="1"/>
        <v>0.14616467897078722</v>
      </c>
      <c r="C18" s="6">
        <f t="shared" si="2"/>
        <v>1.900140826620234</v>
      </c>
      <c r="D18" s="7">
        <f t="shared" si="3"/>
        <v>3.724276020175661</v>
      </c>
      <c r="E18" s="4">
        <f t="shared" si="0"/>
        <v>0.047555310773228186</v>
      </c>
      <c r="F18" s="34"/>
      <c r="G18" s="34"/>
    </row>
    <row r="19" spans="1:7" ht="15">
      <c r="A19" s="1">
        <v>14</v>
      </c>
      <c r="B19" s="5">
        <f t="shared" si="1"/>
        <v>0.18792601581958351</v>
      </c>
      <c r="C19" s="6">
        <f t="shared" si="2"/>
        <v>2.6309642214741693</v>
      </c>
      <c r="D19" s="7">
        <f t="shared" si="3"/>
        <v>0.42095427543586783</v>
      </c>
      <c r="E19" s="4">
        <f t="shared" si="0"/>
        <v>0.012616715103101358</v>
      </c>
      <c r="F19" s="34"/>
      <c r="G19" s="34"/>
    </row>
    <row r="20" spans="1:7" ht="15">
      <c r="A20" s="1">
        <v>15</v>
      </c>
      <c r="B20" s="5">
        <f t="shared" si="1"/>
        <v>0.1932953305572858</v>
      </c>
      <c r="C20" s="6">
        <f t="shared" si="2"/>
        <v>2.8994299583592866</v>
      </c>
      <c r="D20" s="7">
        <f t="shared" si="3"/>
        <v>1.043794785009342</v>
      </c>
      <c r="E20" s="4">
        <f t="shared" si="0"/>
        <v>0.001562069488955407</v>
      </c>
      <c r="F20" s="34"/>
      <c r="G20" s="34"/>
    </row>
    <row r="21" spans="1:7" ht="15">
      <c r="A21" s="1">
        <v>16</v>
      </c>
      <c r="B21" s="5">
        <f t="shared" si="1"/>
        <v>0.15532660491210465</v>
      </c>
      <c r="C21" s="6">
        <f t="shared" si="2"/>
        <v>2.4852256785936744</v>
      </c>
      <c r="D21" s="7">
        <f t="shared" si="3"/>
        <v>6.362177737199803</v>
      </c>
      <c r="E21" s="34"/>
      <c r="F21" s="34"/>
      <c r="G21" s="34"/>
    </row>
    <row r="22" spans="1:7" ht="15">
      <c r="A22" s="1">
        <v>17</v>
      </c>
      <c r="B22" s="5">
        <f t="shared" si="1"/>
        <v>0.09397912229976076</v>
      </c>
      <c r="C22" s="6">
        <f t="shared" si="2"/>
        <v>1.597645079095933</v>
      </c>
      <c r="D22" s="7">
        <f t="shared" si="3"/>
        <v>10.800080734688503</v>
      </c>
      <c r="E22" s="34"/>
      <c r="F22" s="34"/>
      <c r="G22" s="34"/>
    </row>
    <row r="23" spans="1:7" ht="15">
      <c r="A23" s="1">
        <v>18</v>
      </c>
      <c r="B23" s="5">
        <f t="shared" si="1"/>
        <v>0.04027676669989747</v>
      </c>
      <c r="C23" s="6">
        <f t="shared" si="2"/>
        <v>0.7249818005981545</v>
      </c>
      <c r="D23" s="7">
        <f t="shared" si="3"/>
        <v>9.395764135752081</v>
      </c>
      <c r="E23" s="34"/>
      <c r="F23" s="34"/>
      <c r="G23" s="34"/>
    </row>
    <row r="24" spans="1:7" ht="15">
      <c r="A24" s="1">
        <v>19</v>
      </c>
      <c r="B24" s="5">
        <f t="shared" si="1"/>
        <v>0.010901981963882017</v>
      </c>
      <c r="C24" s="6">
        <f t="shared" si="2"/>
        <v>0.20713765731375833</v>
      </c>
      <c r="D24" s="7">
        <f t="shared" si="3"/>
        <v>4.383032828759125</v>
      </c>
      <c r="E24" s="34"/>
      <c r="F24" s="34"/>
      <c r="G24" s="34"/>
    </row>
    <row r="25" spans="1:7" ht="15">
      <c r="A25" s="1">
        <v>20</v>
      </c>
      <c r="B25" s="5">
        <f t="shared" si="1"/>
        <v>0.0014016833953562598</v>
      </c>
      <c r="C25" s="6">
        <f t="shared" si="2"/>
        <v>0.028033667907125196</v>
      </c>
      <c r="D25" s="7">
        <f t="shared" si="3"/>
        <v>0.8791358255674461</v>
      </c>
      <c r="E25" s="34"/>
      <c r="F25" s="34"/>
      <c r="G25" s="34"/>
    </row>
    <row r="26" spans="2:4" ht="15">
      <c r="B26" s="8"/>
      <c r="C26" s="9"/>
      <c r="D26" s="10"/>
    </row>
    <row r="27" spans="2:4" ht="15">
      <c r="B27" s="8" t="s">
        <v>10</v>
      </c>
      <c r="C27" s="11">
        <f>SUM(C5:C25)</f>
        <v>14.4</v>
      </c>
      <c r="D27" s="10"/>
    </row>
    <row r="28" spans="2:4" ht="15">
      <c r="B28" s="35" t="s">
        <v>13</v>
      </c>
      <c r="C28" s="36"/>
      <c r="D28" s="12">
        <f>SUM(D5:D25)</f>
        <v>56.286719999999995</v>
      </c>
    </row>
    <row r="29" spans="2:4" ht="15.75" thickBot="1">
      <c r="B29" s="37" t="s">
        <v>14</v>
      </c>
      <c r="C29" s="38"/>
      <c r="D29" s="13">
        <f>D28^0.5</f>
        <v>7.5024476006167475</v>
      </c>
    </row>
    <row r="30" ht="15.75" thickTop="1"/>
  </sheetData>
  <sheetProtection password="C71A" sheet="1" objects="1" scenarios="1"/>
  <mergeCells count="2">
    <mergeCell ref="B28:C28"/>
    <mergeCell ref="B29:C29"/>
  </mergeCells>
  <printOptions horizontalCentered="1" verticalCentered="1"/>
  <pageMargins left="0.7" right="0.7" top="1.22" bottom="0.75" header="0.84" footer="0.3"/>
  <pageSetup fitToHeight="1" fitToWidth="1" horizontalDpi="600" verticalDpi="600" orientation="landscape" scale="77" r:id="rId4"/>
  <headerFooter scaleWithDoc="0">
    <oddHeader>&amp;C&amp;A&amp;R&amp;D</oddHeader>
  </headerFooter>
  <drawing r:id="rId3"/>
  <legacyDrawing r:id="rId2"/>
  <oleObjects>
    <oleObject progId="Mathcad" shapeId="27158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13.8515625" style="1" customWidth="1"/>
    <col min="2" max="5" width="11.7109375" style="1" customWidth="1"/>
    <col min="6" max="16" width="7.00390625" style="1" customWidth="1"/>
    <col min="17" max="16384" width="9.140625" style="1" customWidth="1"/>
  </cols>
  <sheetData>
    <row r="1" spans="1:3" s="2" customFormat="1" ht="30">
      <c r="A1" s="2" t="s">
        <v>15</v>
      </c>
      <c r="B1" s="2">
        <v>0.51</v>
      </c>
      <c r="C1" s="2">
        <v>0.51</v>
      </c>
    </row>
    <row r="2" spans="1:3" s="2" customFormat="1" ht="30">
      <c r="A2" s="2" t="s">
        <v>7</v>
      </c>
      <c r="B2" s="2">
        <v>20</v>
      </c>
      <c r="C2" s="2">
        <v>20</v>
      </c>
    </row>
    <row r="3" ht="15" customHeight="1"/>
    <row r="4" spans="1:3" s="2" customFormat="1" ht="15">
      <c r="A4" s="2" t="s">
        <v>0</v>
      </c>
      <c r="B4" s="2" t="s">
        <v>9</v>
      </c>
      <c r="C4" s="2" t="s">
        <v>8</v>
      </c>
    </row>
    <row r="5" spans="1:5" ht="15">
      <c r="A5" s="1">
        <v>0</v>
      </c>
      <c r="B5" s="3">
        <f>BINOMDIST($A5,B$2,B$1,FALSE)</f>
        <v>6.366805760909022E-07</v>
      </c>
      <c r="C5" s="3">
        <f>BINOMDIST($A5,C$2,C$1,TRUE)</f>
        <v>6.366805760909022E-07</v>
      </c>
      <c r="D5" s="3"/>
      <c r="E5" s="3"/>
    </row>
    <row r="6" spans="1:5" ht="15">
      <c r="A6" s="1">
        <v>1</v>
      </c>
      <c r="B6" s="3">
        <f aca="true" t="shared" si="0" ref="B6:B25">BINOMDIST($A6,B$2,B$1,FALSE)</f>
        <v>1.3253350767606538E-05</v>
      </c>
      <c r="C6" s="3">
        <f aca="true" t="shared" si="1" ref="C6:C25">BINOMDIST($A6,C$2,C$1,TRUE)</f>
        <v>1.3890031343697441E-05</v>
      </c>
      <c r="D6" s="3"/>
      <c r="E6" s="3"/>
    </row>
    <row r="7" spans="1:5" ht="15">
      <c r="A7" s="1">
        <v>2</v>
      </c>
      <c r="B7" s="3">
        <f t="shared" si="0"/>
        <v>0.0001310458866715381</v>
      </c>
      <c r="C7" s="3">
        <f t="shared" si="1"/>
        <v>0.00014493591801523553</v>
      </c>
      <c r="D7" s="3"/>
      <c r="E7" s="3"/>
    </row>
    <row r="8" spans="1:5" ht="15">
      <c r="A8" s="1">
        <v>3</v>
      </c>
      <c r="B8" s="3">
        <f t="shared" si="0"/>
        <v>0.0008183681902345036</v>
      </c>
      <c r="C8" s="3">
        <f t="shared" si="1"/>
        <v>0.0009633041082497391</v>
      </c>
      <c r="D8" s="3"/>
      <c r="E8" s="3"/>
    </row>
    <row r="9" spans="1:5" ht="15">
      <c r="A9" s="1">
        <v>4</v>
      </c>
      <c r="B9" s="3">
        <f t="shared" si="0"/>
        <v>0.00362002663741487</v>
      </c>
      <c r="C9" s="3">
        <f t="shared" si="1"/>
        <v>0.004583330745664609</v>
      </c>
      <c r="D9" s="3"/>
      <c r="E9" s="3"/>
    </row>
    <row r="10" spans="1:5" ht="15">
      <c r="A10" s="1">
        <v>5</v>
      </c>
      <c r="B10" s="3">
        <f t="shared" si="0"/>
        <v>0.012056905045430751</v>
      </c>
      <c r="C10" s="3">
        <f t="shared" si="1"/>
        <v>0.01664023579109536</v>
      </c>
      <c r="D10" s="3"/>
      <c r="E10" s="3"/>
    </row>
    <row r="11" spans="1:5" ht="15">
      <c r="A11" s="1">
        <v>6</v>
      </c>
      <c r="B11" s="3">
        <f t="shared" si="0"/>
        <v>0.031372559046784106</v>
      </c>
      <c r="C11" s="3">
        <f t="shared" si="1"/>
        <v>0.048012794837879465</v>
      </c>
      <c r="D11" s="3"/>
      <c r="E11" s="3"/>
    </row>
    <row r="12" spans="1:5" ht="15">
      <c r="A12" s="1">
        <v>7</v>
      </c>
      <c r="B12" s="3">
        <f t="shared" si="0"/>
        <v>0.06530614332187713</v>
      </c>
      <c r="C12" s="3">
        <f t="shared" si="1"/>
        <v>0.1133189381597566</v>
      </c>
      <c r="D12" s="3"/>
      <c r="E12" s="3"/>
    </row>
    <row r="13" spans="1:5" ht="15">
      <c r="A13" s="1">
        <v>8</v>
      </c>
      <c r="B13" s="3">
        <f t="shared" si="0"/>
        <v>0.11045401281225649</v>
      </c>
      <c r="C13" s="3">
        <f t="shared" si="1"/>
        <v>0.2237729509720131</v>
      </c>
      <c r="D13" s="3"/>
      <c r="E13" s="3"/>
    </row>
    <row r="14" spans="1:5" ht="15">
      <c r="A14" s="1">
        <v>9</v>
      </c>
      <c r="B14" s="3">
        <f t="shared" si="0"/>
        <v>0.1532831198210905</v>
      </c>
      <c r="C14" s="3">
        <f t="shared" si="1"/>
        <v>0.3770560707931036</v>
      </c>
      <c r="D14" s="3"/>
      <c r="E14" s="3"/>
    </row>
    <row r="15" spans="1:5" ht="15">
      <c r="A15" s="1">
        <v>10</v>
      </c>
      <c r="B15" s="3">
        <f t="shared" si="0"/>
        <v>0.175493531060473</v>
      </c>
      <c r="C15" s="3">
        <f t="shared" si="1"/>
        <v>0.5525496018535766</v>
      </c>
      <c r="D15" s="3"/>
      <c r="E15" s="3"/>
    </row>
    <row r="16" spans="1:5" ht="15">
      <c r="A16" s="1">
        <v>11</v>
      </c>
      <c r="B16" s="3">
        <f t="shared" si="0"/>
        <v>0.16605139302567948</v>
      </c>
      <c r="C16" s="3">
        <f t="shared" si="1"/>
        <v>0.7186009948792561</v>
      </c>
      <c r="D16" s="3"/>
      <c r="E16" s="3"/>
    </row>
    <row r="17" spans="1:5" ht="15">
      <c r="A17" s="1">
        <v>12</v>
      </c>
      <c r="B17" s="3">
        <f t="shared" si="0"/>
        <v>0.129621750678209</v>
      </c>
      <c r="C17" s="3">
        <f t="shared" si="1"/>
        <v>0.8482227455574651</v>
      </c>
      <c r="D17" s="3"/>
      <c r="E17" s="3"/>
    </row>
    <row r="18" spans="1:5" ht="15">
      <c r="A18" s="1">
        <v>13</v>
      </c>
      <c r="B18" s="3">
        <f t="shared" si="0"/>
        <v>0.08302303654114486</v>
      </c>
      <c r="C18" s="3">
        <f t="shared" si="1"/>
        <v>0.93124578209861</v>
      </c>
      <c r="D18" s="3"/>
      <c r="E18" s="3"/>
    </row>
    <row r="19" spans="1:5" ht="15">
      <c r="A19" s="1">
        <v>14</v>
      </c>
      <c r="B19" s="3">
        <f t="shared" si="0"/>
        <v>0.0432058659550856</v>
      </c>
      <c r="C19" s="3">
        <f t="shared" si="1"/>
        <v>0.9744516480536956</v>
      </c>
      <c r="D19" s="3"/>
      <c r="E19" s="3"/>
    </row>
    <row r="20" spans="1:5" ht="15">
      <c r="A20" s="1">
        <v>15</v>
      </c>
      <c r="B20" s="3">
        <f t="shared" si="0"/>
        <v>0.017987748275178485</v>
      </c>
      <c r="C20" s="3">
        <f t="shared" si="1"/>
        <v>0.992439396328874</v>
      </c>
      <c r="D20" s="3"/>
      <c r="E20" s="3"/>
    </row>
    <row r="21" spans="1:5" ht="15">
      <c r="A21" s="1">
        <v>16</v>
      </c>
      <c r="B21" s="3">
        <f t="shared" si="0"/>
        <v>0.005850606900727697</v>
      </c>
      <c r="C21" s="3">
        <f t="shared" si="1"/>
        <v>0.9982900032296017</v>
      </c>
      <c r="D21" s="3"/>
      <c r="E21" s="3"/>
    </row>
    <row r="22" spans="1:5" ht="15">
      <c r="A22" s="1">
        <v>17</v>
      </c>
      <c r="B22" s="3">
        <f t="shared" si="0"/>
        <v>0.00143280168997413</v>
      </c>
      <c r="C22" s="3">
        <f t="shared" si="1"/>
        <v>0.9997228049195759</v>
      </c>
      <c r="D22" s="3"/>
      <c r="E22" s="3"/>
    </row>
    <row r="23" spans="1:5" ht="15">
      <c r="A23" s="1">
        <v>18</v>
      </c>
      <c r="B23" s="3">
        <f t="shared" si="0"/>
        <v>0.0002485472319342878</v>
      </c>
      <c r="C23" s="3">
        <f t="shared" si="1"/>
        <v>0.9999713521515101</v>
      </c>
      <c r="D23" s="3"/>
      <c r="E23" s="3"/>
    </row>
    <row r="24" spans="1:5" ht="15">
      <c r="A24" s="1">
        <v>19</v>
      </c>
      <c r="B24" s="3">
        <f t="shared" si="0"/>
        <v>2.7230738622231322E-05</v>
      </c>
      <c r="C24" s="3">
        <f t="shared" si="1"/>
        <v>0.9999985828901323</v>
      </c>
      <c r="D24" s="3"/>
      <c r="E24" s="3"/>
    </row>
    <row r="25" spans="1:5" ht="15">
      <c r="A25" s="1">
        <v>20</v>
      </c>
      <c r="B25" s="3">
        <f t="shared" si="0"/>
        <v>1.4171098670753034E-06</v>
      </c>
      <c r="C25" s="3">
        <f t="shared" si="1"/>
        <v>0.9999999999999994</v>
      </c>
      <c r="D25" s="3"/>
      <c r="E25" s="3"/>
    </row>
  </sheetData>
  <sheetProtection password="C71A" sheet="1" objects="1" scenarios="1"/>
  <printOptions horizontalCentered="1" verticalCentered="1"/>
  <pageMargins left="0.7" right="0.7" top="1.3" bottom="0.75" header="0.89" footer="0.3"/>
  <pageSetup fitToHeight="1" fitToWidth="1" horizontalDpi="600" verticalDpi="600" orientation="landscape" scale="93" r:id="rId2"/>
  <headerFooter scaleWithDoc="0">
    <oddHeader>&amp;C&amp;A&amp;R&amp;D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zoomScale="85" zoomScaleNormal="85" zoomScalePageLayoutView="0" workbookViewId="0" topLeftCell="A1">
      <selection activeCell="A3" sqref="A3"/>
    </sheetView>
  </sheetViews>
  <sheetFormatPr defaultColWidth="9.140625" defaultRowHeight="15"/>
  <cols>
    <col min="1" max="1" width="12.8515625" style="21" customWidth="1"/>
    <col min="2" max="3" width="11.57421875" style="21" customWidth="1"/>
    <col min="4" max="16384" width="9.140625" style="21" customWidth="1"/>
  </cols>
  <sheetData>
    <row r="1" ht="15">
      <c r="A1" s="31" t="s">
        <v>18</v>
      </c>
    </row>
    <row r="2" spans="1:3" ht="15">
      <c r="A2" s="22" t="s">
        <v>17</v>
      </c>
      <c r="B2" s="24">
        <f>22713/365</f>
        <v>62.227397260273975</v>
      </c>
      <c r="C2" s="21" t="s">
        <v>22</v>
      </c>
    </row>
    <row r="3" spans="1:2" ht="15">
      <c r="A3" s="22"/>
      <c r="B3" s="24"/>
    </row>
    <row r="4" spans="1:3" s="2" customFormat="1" ht="45">
      <c r="A4" s="26" t="s">
        <v>21</v>
      </c>
      <c r="B4" s="26" t="s">
        <v>19</v>
      </c>
      <c r="C4" s="26" t="s">
        <v>20</v>
      </c>
    </row>
    <row r="5" spans="1:3" ht="15">
      <c r="A5" s="21">
        <v>0</v>
      </c>
      <c r="B5" s="29">
        <f aca="true" t="shared" si="0" ref="B5:B33">POISSON($A5,$B$2,FALSE)</f>
        <v>0</v>
      </c>
      <c r="C5" s="29">
        <f aca="true" t="shared" si="1" ref="C5:C33">POISSON($A5,$B$2,TRUE)</f>
        <v>0</v>
      </c>
    </row>
    <row r="6" spans="1:4" ht="15">
      <c r="A6" s="21">
        <v>5</v>
      </c>
      <c r="B6" s="29">
        <f t="shared" si="0"/>
        <v>0</v>
      </c>
      <c r="C6" s="29">
        <f t="shared" si="1"/>
        <v>0</v>
      </c>
      <c r="D6" s="23"/>
    </row>
    <row r="7" spans="1:3" ht="15">
      <c r="A7" s="21">
        <v>10</v>
      </c>
      <c r="B7" s="29">
        <f t="shared" si="0"/>
        <v>0</v>
      </c>
      <c r="C7" s="29">
        <f t="shared" si="1"/>
        <v>0</v>
      </c>
    </row>
    <row r="8" spans="1:3" ht="15">
      <c r="A8" s="21">
        <v>15</v>
      </c>
      <c r="B8" s="29">
        <f t="shared" si="0"/>
        <v>5.86421226924987E-13</v>
      </c>
      <c r="C8" s="29">
        <f t="shared" si="1"/>
        <v>7.595816984317408E-13</v>
      </c>
    </row>
    <row r="9" spans="1:3" ht="15">
      <c r="A9" s="21">
        <v>20</v>
      </c>
      <c r="B9" s="29">
        <f t="shared" si="0"/>
        <v>2.940985333621576E-10</v>
      </c>
      <c r="C9" s="29">
        <f t="shared" si="1"/>
        <v>4.2887217713255037E-10</v>
      </c>
    </row>
    <row r="10" spans="1:3" ht="15">
      <c r="A10" s="21">
        <v>25</v>
      </c>
      <c r="B10" s="29">
        <f t="shared" si="0"/>
        <v>4.304076472264323E-08</v>
      </c>
      <c r="C10" s="29">
        <f t="shared" si="1"/>
        <v>7.076693413230035E-08</v>
      </c>
    </row>
    <row r="11" spans="1:3" ht="15">
      <c r="A11" s="21">
        <v>30</v>
      </c>
      <c r="B11" s="29">
        <f t="shared" si="0"/>
        <v>2.3484091571810346E-06</v>
      </c>
      <c r="C11" s="29">
        <f t="shared" si="1"/>
        <v>4.419406954801129E-06</v>
      </c>
    </row>
    <row r="12" spans="1:3" ht="15">
      <c r="A12" s="21">
        <v>35</v>
      </c>
      <c r="B12" s="29">
        <f t="shared" si="0"/>
        <v>5.624829646817064E-05</v>
      </c>
      <c r="C12" s="29">
        <f t="shared" si="1"/>
        <v>0.00012347168681280517</v>
      </c>
    </row>
    <row r="13" spans="1:3" ht="15">
      <c r="A13" s="21">
        <v>40</v>
      </c>
      <c r="B13" s="29">
        <f t="shared" si="0"/>
        <v>0.0006646685600629423</v>
      </c>
      <c r="C13" s="29">
        <f t="shared" si="1"/>
        <v>0.0017439108836787244</v>
      </c>
    </row>
    <row r="14" spans="1:3" ht="15">
      <c r="A14" s="21">
        <v>45</v>
      </c>
      <c r="B14" s="29">
        <f t="shared" si="0"/>
        <v>0.0042300599819286204</v>
      </c>
      <c r="C14" s="29">
        <f t="shared" si="1"/>
        <v>0.013699346415091558</v>
      </c>
    </row>
    <row r="15" spans="1:3" ht="15">
      <c r="A15" s="21">
        <v>50</v>
      </c>
      <c r="B15" s="29">
        <f t="shared" si="0"/>
        <v>0.015523573295732333</v>
      </c>
      <c r="C15" s="29">
        <f t="shared" si="1"/>
        <v>0.06481660252834694</v>
      </c>
    </row>
    <row r="16" spans="1:3" ht="15">
      <c r="A16" s="21">
        <v>55</v>
      </c>
      <c r="B16" s="29">
        <f t="shared" si="0"/>
        <v>0.03469716889803418</v>
      </c>
      <c r="C16" s="29">
        <f t="shared" si="1"/>
        <v>0.1984009879309022</v>
      </c>
    </row>
    <row r="17" spans="1:3" ht="15">
      <c r="A17" s="21">
        <v>60</v>
      </c>
      <c r="B17" s="29">
        <f t="shared" si="0"/>
        <v>0.049397854218209365</v>
      </c>
      <c r="C17" s="29">
        <f t="shared" si="1"/>
        <v>0.4212350355378235</v>
      </c>
    </row>
    <row r="18" spans="1:3" ht="15">
      <c r="A18" s="21">
        <v>65</v>
      </c>
      <c r="B18" s="29">
        <f t="shared" si="0"/>
        <v>0.04650084681261615</v>
      </c>
      <c r="C18" s="29">
        <f t="shared" si="1"/>
        <v>0.6672334204228957</v>
      </c>
    </row>
    <row r="19" spans="1:3" ht="15">
      <c r="A19" s="21">
        <v>70</v>
      </c>
      <c r="B19" s="29">
        <f t="shared" si="0"/>
        <v>0.029874060921151423</v>
      </c>
      <c r="C19" s="29">
        <f t="shared" si="1"/>
        <v>0.8525386367641136</v>
      </c>
    </row>
    <row r="20" spans="1:3" ht="15">
      <c r="A20" s="21">
        <v>75</v>
      </c>
      <c r="B20" s="29">
        <f t="shared" si="0"/>
        <v>0.01345847202593691</v>
      </c>
      <c r="C20" s="29">
        <f t="shared" si="1"/>
        <v>0.9503196820669324</v>
      </c>
    </row>
    <row r="21" spans="1:3" ht="15">
      <c r="A21" s="21">
        <v>80</v>
      </c>
      <c r="B21" s="29">
        <f t="shared" si="0"/>
        <v>0.004352992711161551</v>
      </c>
      <c r="C21" s="29">
        <f t="shared" si="1"/>
        <v>0.9872985235764203</v>
      </c>
    </row>
    <row r="22" spans="1:3" ht="15">
      <c r="A22" s="21">
        <v>85</v>
      </c>
      <c r="B22" s="29">
        <f t="shared" si="0"/>
        <v>0.001031860402491584</v>
      </c>
      <c r="C22" s="29">
        <f t="shared" si="1"/>
        <v>0.9975244098422721</v>
      </c>
    </row>
    <row r="23" spans="1:3" ht="15">
      <c r="A23" s="21">
        <v>90</v>
      </c>
      <c r="B23" s="29">
        <f t="shared" si="0"/>
        <v>0.0001825560527979905</v>
      </c>
      <c r="C23" s="29">
        <f t="shared" si="1"/>
        <v>0.9996292861657459</v>
      </c>
    </row>
    <row r="24" spans="1:3" ht="15">
      <c r="A24" s="21">
        <v>95</v>
      </c>
      <c r="B24" s="29">
        <f t="shared" si="0"/>
        <v>2.4498573217615276E-05</v>
      </c>
      <c r="C24" s="29">
        <f t="shared" si="1"/>
        <v>0.9999569547132888</v>
      </c>
    </row>
    <row r="25" spans="1:3" ht="15">
      <c r="A25" s="21">
        <v>100</v>
      </c>
      <c r="B25" s="29">
        <f t="shared" si="0"/>
        <v>2.530141072381134E-06</v>
      </c>
      <c r="C25" s="29">
        <f t="shared" si="1"/>
        <v>0.9999960868815657</v>
      </c>
    </row>
    <row r="26" spans="1:3" ht="15">
      <c r="A26" s="21">
        <v>105</v>
      </c>
      <c r="B26" s="29">
        <f t="shared" si="0"/>
        <v>2.037377521754919E-07</v>
      </c>
      <c r="C26" s="29">
        <f t="shared" si="1"/>
        <v>0.9999997188176486</v>
      </c>
    </row>
    <row r="27" spans="1:3" ht="15">
      <c r="A27" s="21">
        <v>110</v>
      </c>
      <c r="B27" s="29">
        <f t="shared" si="0"/>
        <v>1.2943362396863151E-08</v>
      </c>
      <c r="C27" s="29">
        <f t="shared" si="1"/>
        <v>0.9999999838809676</v>
      </c>
    </row>
    <row r="28" spans="1:3" ht="15">
      <c r="A28" s="21">
        <v>115</v>
      </c>
      <c r="B28" s="29">
        <f t="shared" si="0"/>
        <v>6.557422350605019E-10</v>
      </c>
      <c r="C28" s="29">
        <f t="shared" si="1"/>
        <v>0.9999999992563285</v>
      </c>
    </row>
    <row r="29" spans="1:3" ht="15">
      <c r="A29" s="21">
        <v>120</v>
      </c>
      <c r="B29" s="29">
        <f t="shared" si="0"/>
        <v>2.6753910699953113E-11</v>
      </c>
      <c r="C29" s="29">
        <f t="shared" si="1"/>
        <v>0.9999999999721967</v>
      </c>
    </row>
    <row r="30" spans="1:3" ht="15">
      <c r="A30" s="21">
        <v>125</v>
      </c>
      <c r="B30" s="29">
        <f t="shared" si="0"/>
        <v>8.869792187690998E-13</v>
      </c>
      <c r="C30" s="29">
        <f t="shared" si="1"/>
        <v>0.9999999999991929</v>
      </c>
    </row>
    <row r="31" spans="1:3" ht="15">
      <c r="A31" s="21">
        <v>130</v>
      </c>
      <c r="B31" s="29">
        <f t="shared" si="0"/>
        <v>0</v>
      </c>
      <c r="C31" s="29">
        <f t="shared" si="1"/>
        <v>1</v>
      </c>
    </row>
    <row r="32" spans="1:3" ht="15">
      <c r="A32" s="21">
        <v>135</v>
      </c>
      <c r="B32" s="29">
        <f t="shared" si="0"/>
        <v>0</v>
      </c>
      <c r="C32" s="29">
        <f t="shared" si="1"/>
        <v>1</v>
      </c>
    </row>
    <row r="33" spans="1:3" ht="15">
      <c r="A33" s="21">
        <v>140</v>
      </c>
      <c r="B33" s="29">
        <f t="shared" si="0"/>
        <v>0</v>
      </c>
      <c r="C33" s="29">
        <f t="shared" si="1"/>
        <v>1</v>
      </c>
    </row>
  </sheetData>
  <sheetProtection password="C71A" sheet="1" objects="1" scenarios="1"/>
  <printOptions horizontalCentered="1" verticalCentered="1"/>
  <pageMargins left="0.7" right="0.7" top="1.08" bottom="0.75" header="0.74" footer="0.3"/>
  <pageSetup fitToHeight="1" fitToWidth="1" horizontalDpi="600" verticalDpi="600" orientation="landscape" scale="83" r:id="rId2"/>
  <headerFooter scaleWithDoc="0">
    <oddHeader>&amp;C&amp;A&amp;R&amp;D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="85" zoomScaleNormal="85" zoomScalePageLayoutView="0" workbookViewId="0" topLeftCell="A1">
      <selection activeCell="A3" sqref="A3"/>
    </sheetView>
  </sheetViews>
  <sheetFormatPr defaultColWidth="9.140625" defaultRowHeight="15"/>
  <sheetData>
    <row r="1" spans="1:11" ht="15">
      <c r="A1" s="31" t="s">
        <v>24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5">
      <c r="A2" s="30" t="s">
        <v>23</v>
      </c>
      <c r="B2" s="24">
        <v>0.1</v>
      </c>
      <c r="C2" s="21"/>
      <c r="D2" s="21"/>
      <c r="E2" s="21"/>
      <c r="F2" s="21"/>
      <c r="G2" s="21"/>
      <c r="H2" s="21"/>
      <c r="I2" s="21"/>
      <c r="J2" s="21"/>
      <c r="K2" s="21"/>
    </row>
    <row r="3" spans="1:11" ht="15">
      <c r="A3" s="22"/>
      <c r="B3" s="24"/>
      <c r="C3" s="21"/>
      <c r="D3" s="21"/>
      <c r="E3" s="21"/>
      <c r="F3" s="21"/>
      <c r="G3" s="21"/>
      <c r="H3" s="21"/>
      <c r="I3" s="21"/>
      <c r="J3" s="21"/>
      <c r="K3" s="21"/>
    </row>
    <row r="4" spans="1:11" ht="45">
      <c r="A4" s="26" t="s">
        <v>25</v>
      </c>
      <c r="B4" s="26" t="s">
        <v>19</v>
      </c>
      <c r="C4" s="26" t="s">
        <v>20</v>
      </c>
      <c r="D4" s="2"/>
      <c r="E4" s="2"/>
      <c r="F4" s="2"/>
      <c r="G4" s="2"/>
      <c r="H4" s="2"/>
      <c r="I4" s="2"/>
      <c r="J4" s="2"/>
      <c r="K4" s="2"/>
    </row>
    <row r="5" spans="1:11" ht="15">
      <c r="A5" s="21">
        <v>0</v>
      </c>
      <c r="B5" s="28">
        <f>EXPONDIST($A5,$B$2,FALSE)</f>
        <v>0.1</v>
      </c>
      <c r="C5" s="28">
        <f aca="true" t="shared" si="0" ref="C5:C33">1-EXP(-$B$2*A5)</f>
        <v>0</v>
      </c>
      <c r="E5" s="21"/>
      <c r="F5" s="21"/>
      <c r="G5" s="21"/>
      <c r="H5" s="21"/>
      <c r="I5" s="21"/>
      <c r="J5" s="21"/>
      <c r="K5" s="21"/>
    </row>
    <row r="6" spans="1:11" ht="15">
      <c r="A6" s="21">
        <v>1</v>
      </c>
      <c r="B6" s="28">
        <f aca="true" t="shared" si="1" ref="B6:B33">EXPONDIST($A6,$B$2,FALSE)</f>
        <v>0.09048374180359596</v>
      </c>
      <c r="C6" s="28">
        <f t="shared" si="0"/>
        <v>0.09516258196404048</v>
      </c>
      <c r="E6" s="21"/>
      <c r="F6" s="21"/>
      <c r="G6" s="21"/>
      <c r="H6" s="21"/>
      <c r="I6" s="21"/>
      <c r="J6" s="21"/>
      <c r="K6" s="21"/>
    </row>
    <row r="7" spans="1:11" ht="15">
      <c r="A7" s="21">
        <v>2</v>
      </c>
      <c r="B7" s="28">
        <f t="shared" si="1"/>
        <v>0.0818730753077982</v>
      </c>
      <c r="C7" s="28">
        <f t="shared" si="0"/>
        <v>0.18126924692201818</v>
      </c>
      <c r="E7" s="21"/>
      <c r="F7" s="21"/>
      <c r="G7" s="21"/>
      <c r="H7" s="21"/>
      <c r="I7" s="21"/>
      <c r="J7" s="21"/>
      <c r="K7" s="21"/>
    </row>
    <row r="8" spans="1:11" ht="15">
      <c r="A8" s="21">
        <v>3</v>
      </c>
      <c r="B8" s="28">
        <f t="shared" si="1"/>
        <v>0.0740818220681718</v>
      </c>
      <c r="C8" s="28">
        <f t="shared" si="0"/>
        <v>0.2591817793182821</v>
      </c>
      <c r="E8" s="21"/>
      <c r="F8" s="21"/>
      <c r="G8" s="21"/>
      <c r="H8" s="21"/>
      <c r="I8" s="21"/>
      <c r="J8" s="21"/>
      <c r="K8" s="21"/>
    </row>
    <row r="9" spans="1:11" ht="15">
      <c r="A9" s="21">
        <v>4</v>
      </c>
      <c r="B9" s="28">
        <f t="shared" si="1"/>
        <v>0.06703200460356394</v>
      </c>
      <c r="C9" s="28">
        <f t="shared" si="0"/>
        <v>0.3296799539643607</v>
      </c>
      <c r="E9" s="21"/>
      <c r="F9" s="21"/>
      <c r="G9" s="21"/>
      <c r="H9" s="21"/>
      <c r="I9" s="21"/>
      <c r="J9" s="21"/>
      <c r="K9" s="21"/>
    </row>
    <row r="10" spans="1:11" ht="15">
      <c r="A10" s="21">
        <v>5</v>
      </c>
      <c r="B10" s="28">
        <f t="shared" si="1"/>
        <v>0.06065306597126335</v>
      </c>
      <c r="C10" s="28">
        <f t="shared" si="0"/>
        <v>0.3934693402873666</v>
      </c>
      <c r="E10" s="21"/>
      <c r="F10" s="21"/>
      <c r="G10" s="21"/>
      <c r="H10" s="21"/>
      <c r="I10" s="21"/>
      <c r="J10" s="21"/>
      <c r="K10" s="21"/>
    </row>
    <row r="11" spans="1:11" ht="15">
      <c r="A11" s="21">
        <v>6</v>
      </c>
      <c r="B11" s="28">
        <f t="shared" si="1"/>
        <v>0.05488116360940264</v>
      </c>
      <c r="C11" s="28">
        <f t="shared" si="0"/>
        <v>0.4511883639059736</v>
      </c>
      <c r="E11" s="21"/>
      <c r="F11" s="21"/>
      <c r="G11" s="21"/>
      <c r="H11" s="21"/>
      <c r="I11" s="21"/>
      <c r="J11" s="21"/>
      <c r="K11" s="21"/>
    </row>
    <row r="12" spans="1:11" ht="15">
      <c r="A12" s="21">
        <v>7</v>
      </c>
      <c r="B12" s="28">
        <f t="shared" si="1"/>
        <v>0.04965853037914095</v>
      </c>
      <c r="C12" s="28">
        <f t="shared" si="0"/>
        <v>0.5034146962085906</v>
      </c>
      <c r="E12" s="21"/>
      <c r="F12" s="21"/>
      <c r="G12" s="21"/>
      <c r="H12" s="21"/>
      <c r="I12" s="21"/>
      <c r="J12" s="21"/>
      <c r="K12" s="21"/>
    </row>
    <row r="13" spans="1:11" ht="15">
      <c r="A13" s="21">
        <v>8</v>
      </c>
      <c r="B13" s="28">
        <f t="shared" si="1"/>
        <v>0.044932896411722156</v>
      </c>
      <c r="C13" s="28">
        <f t="shared" si="0"/>
        <v>0.5506710358827784</v>
      </c>
      <c r="E13" s="21"/>
      <c r="F13" s="21"/>
      <c r="G13" s="21"/>
      <c r="H13" s="21"/>
      <c r="I13" s="21"/>
      <c r="J13" s="21"/>
      <c r="K13" s="21"/>
    </row>
    <row r="14" spans="1:11" ht="15">
      <c r="A14" s="21">
        <v>9</v>
      </c>
      <c r="B14" s="28">
        <f t="shared" si="1"/>
        <v>0.04065696597405991</v>
      </c>
      <c r="C14" s="28">
        <f t="shared" si="0"/>
        <v>0.5934303402594009</v>
      </c>
      <c r="E14" s="21"/>
      <c r="F14" s="21"/>
      <c r="G14" s="21"/>
      <c r="H14" s="21"/>
      <c r="I14" s="21"/>
      <c r="J14" s="21"/>
      <c r="K14" s="21"/>
    </row>
    <row r="15" spans="1:11" ht="15">
      <c r="A15" s="21">
        <v>10</v>
      </c>
      <c r="B15" s="28">
        <f t="shared" si="1"/>
        <v>0.036787944117144235</v>
      </c>
      <c r="C15" s="28">
        <f t="shared" si="0"/>
        <v>0.6321205588285577</v>
      </c>
      <c r="E15" s="21"/>
      <c r="F15" s="21"/>
      <c r="G15" s="21"/>
      <c r="H15" s="21"/>
      <c r="I15" s="21"/>
      <c r="J15" s="21"/>
      <c r="K15" s="21"/>
    </row>
    <row r="16" spans="1:11" ht="15">
      <c r="A16" s="21">
        <v>11</v>
      </c>
      <c r="B16" s="28">
        <f t="shared" si="1"/>
        <v>0.03328710836980796</v>
      </c>
      <c r="C16" s="28">
        <f t="shared" si="0"/>
        <v>0.6671289163019205</v>
      </c>
      <c r="E16" s="21"/>
      <c r="F16" s="21"/>
      <c r="G16" s="21"/>
      <c r="H16" s="21"/>
      <c r="I16" s="21"/>
      <c r="J16" s="21"/>
      <c r="K16" s="21"/>
    </row>
    <row r="17" spans="1:11" ht="15">
      <c r="A17" s="21">
        <v>12</v>
      </c>
      <c r="B17" s="28">
        <f t="shared" si="1"/>
        <v>0.030119421191220203</v>
      </c>
      <c r="C17" s="28">
        <f t="shared" si="0"/>
        <v>0.698805788087798</v>
      </c>
      <c r="E17" s="21"/>
      <c r="F17" s="21"/>
      <c r="G17" s="21"/>
      <c r="H17" s="21"/>
      <c r="I17" s="21"/>
      <c r="J17" s="21"/>
      <c r="K17" s="21"/>
    </row>
    <row r="18" spans="1:11" ht="15">
      <c r="A18" s="21">
        <v>13</v>
      </c>
      <c r="B18" s="28">
        <f t="shared" si="1"/>
        <v>0.02725317930340126</v>
      </c>
      <c r="C18" s="28">
        <f t="shared" si="0"/>
        <v>0.7274682069659875</v>
      </c>
      <c r="E18" s="21"/>
      <c r="F18" s="21"/>
      <c r="G18" s="21"/>
      <c r="H18" s="21"/>
      <c r="I18" s="21"/>
      <c r="J18" s="21"/>
      <c r="K18" s="21"/>
    </row>
    <row r="19" spans="1:11" ht="15">
      <c r="A19" s="21">
        <v>14</v>
      </c>
      <c r="B19" s="28">
        <f t="shared" si="1"/>
        <v>0.024659696394160643</v>
      </c>
      <c r="C19" s="28">
        <f t="shared" si="0"/>
        <v>0.7534030360583935</v>
      </c>
      <c r="E19" s="21"/>
      <c r="F19" s="21"/>
      <c r="G19" s="21"/>
      <c r="H19" s="21"/>
      <c r="I19" s="21"/>
      <c r="J19" s="21"/>
      <c r="K19" s="21"/>
    </row>
    <row r="20" spans="1:11" ht="15">
      <c r="A20" s="21">
        <v>15</v>
      </c>
      <c r="B20" s="28">
        <f t="shared" si="1"/>
        <v>0.022313016014842982</v>
      </c>
      <c r="C20" s="28">
        <f t="shared" si="0"/>
        <v>0.7768698398515702</v>
      </c>
      <c r="E20" s="21"/>
      <c r="F20" s="21"/>
      <c r="G20" s="21"/>
      <c r="H20" s="21"/>
      <c r="I20" s="21"/>
      <c r="J20" s="21"/>
      <c r="K20" s="21"/>
    </row>
    <row r="21" spans="1:11" ht="15">
      <c r="A21" s="21">
        <v>16</v>
      </c>
      <c r="B21" s="28">
        <f t="shared" si="1"/>
        <v>0.02018965179946554</v>
      </c>
      <c r="C21" s="28">
        <f t="shared" si="0"/>
        <v>0.7981034820053446</v>
      </c>
      <c r="E21" s="21"/>
      <c r="F21" s="21"/>
      <c r="G21" s="21"/>
      <c r="H21" s="21"/>
      <c r="I21" s="21"/>
      <c r="J21" s="21"/>
      <c r="K21" s="21"/>
    </row>
    <row r="22" spans="1:11" ht="15">
      <c r="A22" s="21">
        <v>17</v>
      </c>
      <c r="B22" s="28">
        <f t="shared" si="1"/>
        <v>0.018268352405273462</v>
      </c>
      <c r="C22" s="28">
        <f t="shared" si="0"/>
        <v>0.8173164759472654</v>
      </c>
      <c r="E22" s="21"/>
      <c r="F22" s="21"/>
      <c r="G22" s="21"/>
      <c r="H22" s="21"/>
      <c r="I22" s="21"/>
      <c r="J22" s="21"/>
      <c r="K22" s="21"/>
    </row>
    <row r="23" spans="1:11" ht="15">
      <c r="A23" s="21">
        <v>18</v>
      </c>
      <c r="B23" s="28">
        <f t="shared" si="1"/>
        <v>0.016529888822158653</v>
      </c>
      <c r="C23" s="28">
        <f t="shared" si="0"/>
        <v>0.8347011117784134</v>
      </c>
      <c r="E23" s="21"/>
      <c r="F23" s="21"/>
      <c r="G23" s="21"/>
      <c r="H23" s="21"/>
      <c r="I23" s="21"/>
      <c r="J23" s="21"/>
      <c r="K23" s="21"/>
    </row>
    <row r="24" spans="1:11" ht="15">
      <c r="A24" s="21">
        <v>19</v>
      </c>
      <c r="B24" s="28">
        <f t="shared" si="1"/>
        <v>0.014956861922263504</v>
      </c>
      <c r="C24" s="28">
        <f t="shared" si="0"/>
        <v>0.8504313807773649</v>
      </c>
      <c r="E24" s="21"/>
      <c r="F24" s="21"/>
      <c r="G24" s="21"/>
      <c r="H24" s="21"/>
      <c r="I24" s="21"/>
      <c r="J24" s="21"/>
      <c r="K24" s="21"/>
    </row>
    <row r="25" spans="1:11" ht="15">
      <c r="A25" s="21">
        <v>20</v>
      </c>
      <c r="B25" s="28">
        <f t="shared" si="1"/>
        <v>0.013533528323661271</v>
      </c>
      <c r="C25" s="28">
        <f t="shared" si="0"/>
        <v>0.8646647167633873</v>
      </c>
      <c r="E25" s="21"/>
      <c r="F25" s="21"/>
      <c r="G25" s="21"/>
      <c r="H25" s="21"/>
      <c r="I25" s="21"/>
      <c r="J25" s="21"/>
      <c r="K25" s="21"/>
    </row>
    <row r="26" spans="1:11" ht="15">
      <c r="A26" s="21">
        <v>21</v>
      </c>
      <c r="B26" s="28">
        <f t="shared" si="1"/>
        <v>0.012245642825298192</v>
      </c>
      <c r="C26" s="28">
        <f t="shared" si="0"/>
        <v>0.8775435717470181</v>
      </c>
      <c r="E26" s="21"/>
      <c r="F26" s="21"/>
      <c r="G26" s="21"/>
      <c r="H26" s="21"/>
      <c r="I26" s="21"/>
      <c r="J26" s="21"/>
      <c r="K26" s="21"/>
    </row>
    <row r="27" spans="1:11" ht="15">
      <c r="A27" s="21">
        <v>22</v>
      </c>
      <c r="B27" s="28">
        <f t="shared" si="1"/>
        <v>0.011080315836233388</v>
      </c>
      <c r="C27" s="28">
        <f t="shared" si="0"/>
        <v>0.8891968416376661</v>
      </c>
      <c r="E27" s="21"/>
      <c r="F27" s="21"/>
      <c r="G27" s="21"/>
      <c r="H27" s="21"/>
      <c r="I27" s="21"/>
      <c r="J27" s="21"/>
      <c r="K27" s="21"/>
    </row>
    <row r="28" spans="1:11" ht="15">
      <c r="A28" s="21">
        <v>23</v>
      </c>
      <c r="B28" s="28">
        <f t="shared" si="1"/>
        <v>0.010025884372280372</v>
      </c>
      <c r="C28" s="28">
        <f t="shared" si="0"/>
        <v>0.8997411562771963</v>
      </c>
      <c r="E28" s="21"/>
      <c r="F28" s="21"/>
      <c r="G28" s="21"/>
      <c r="H28" s="21"/>
      <c r="I28" s="21"/>
      <c r="J28" s="21"/>
      <c r="K28" s="21"/>
    </row>
    <row r="29" spans="1:11" ht="15">
      <c r="A29" s="21">
        <v>24</v>
      </c>
      <c r="B29" s="28">
        <f t="shared" si="1"/>
        <v>0.009071795328941248</v>
      </c>
      <c r="C29" s="28">
        <f t="shared" si="0"/>
        <v>0.9092820467105875</v>
      </c>
      <c r="E29" s="21"/>
      <c r="F29" s="21"/>
      <c r="G29" s="21"/>
      <c r="H29" s="21"/>
      <c r="I29" s="21"/>
      <c r="J29" s="21"/>
      <c r="K29" s="21"/>
    </row>
    <row r="30" spans="1:11" ht="15">
      <c r="A30" s="21">
        <v>25</v>
      </c>
      <c r="B30" s="28">
        <f t="shared" si="1"/>
        <v>0.008208499862389881</v>
      </c>
      <c r="C30" s="28">
        <f t="shared" si="0"/>
        <v>0.9179150013761012</v>
      </c>
      <c r="E30" s="21"/>
      <c r="F30" s="21"/>
      <c r="G30" s="21"/>
      <c r="H30" s="21"/>
      <c r="I30" s="21"/>
      <c r="J30" s="21"/>
      <c r="K30" s="21"/>
    </row>
    <row r="31" spans="1:11" ht="15">
      <c r="A31" s="21">
        <v>26</v>
      </c>
      <c r="B31" s="28">
        <f t="shared" si="1"/>
        <v>0.007427357821433388</v>
      </c>
      <c r="C31" s="28">
        <f t="shared" si="0"/>
        <v>0.9257264217856661</v>
      </c>
      <c r="E31" s="21"/>
      <c r="F31" s="21"/>
      <c r="G31" s="21"/>
      <c r="H31" s="21"/>
      <c r="I31" s="21"/>
      <c r="J31" s="21"/>
      <c r="K31" s="21"/>
    </row>
    <row r="32" spans="1:11" ht="15">
      <c r="A32" s="21">
        <v>27</v>
      </c>
      <c r="B32" s="28">
        <f t="shared" si="1"/>
        <v>0.006720551273974976</v>
      </c>
      <c r="C32" s="28">
        <f t="shared" si="0"/>
        <v>0.9327944872602503</v>
      </c>
      <c r="E32" s="21"/>
      <c r="F32" s="21"/>
      <c r="G32" s="21"/>
      <c r="H32" s="21"/>
      <c r="I32" s="21"/>
      <c r="J32" s="21"/>
      <c r="K32" s="21"/>
    </row>
    <row r="33" spans="1:11" ht="15">
      <c r="A33" s="21">
        <v>28</v>
      </c>
      <c r="B33" s="28">
        <f t="shared" si="1"/>
        <v>0.006081006262521796</v>
      </c>
      <c r="C33" s="28">
        <f t="shared" si="0"/>
        <v>0.9391899373747821</v>
      </c>
      <c r="E33" s="21"/>
      <c r="F33" s="21"/>
      <c r="G33" s="21"/>
      <c r="H33" s="21"/>
      <c r="I33" s="21"/>
      <c r="J33" s="21"/>
      <c r="K33" s="21"/>
    </row>
  </sheetData>
  <sheetProtection password="C71A" sheet="1" objects="1" scenarios="1"/>
  <printOptions horizontalCentered="1" verticalCentered="1"/>
  <pageMargins left="0.7" right="0.7" top="1.16" bottom="0.75" header="0.74" footer="0.3"/>
  <pageSetup fitToHeight="1" fitToWidth="1" horizontalDpi="600" verticalDpi="600" orientation="landscape" scale="74" r:id="rId2"/>
  <headerFooter scaleWithDoc="0">
    <oddHeader>&amp;C&amp;A&amp;R&amp;D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="85" zoomScaleNormal="85" zoomScalePageLayoutView="0" workbookViewId="0" topLeftCell="A1">
      <selection activeCell="Q22" sqref="Q22"/>
    </sheetView>
  </sheetViews>
  <sheetFormatPr defaultColWidth="9.140625" defaultRowHeight="15"/>
  <cols>
    <col min="1" max="1" width="9.140625" style="21" customWidth="1"/>
    <col min="2" max="2" width="12.421875" style="21" bestFit="1" customWidth="1"/>
    <col min="3" max="3" width="9.57421875" style="21" bestFit="1" customWidth="1"/>
    <col min="4" max="5" width="9.140625" style="21" customWidth="1"/>
    <col min="6" max="7" width="12.00390625" style="21" bestFit="1" customWidth="1"/>
    <col min="8" max="16384" width="9.140625" style="21" customWidth="1"/>
  </cols>
  <sheetData>
    <row r="1" ht="15">
      <c r="A1" s="31" t="s">
        <v>32</v>
      </c>
    </row>
    <row r="2" spans="1:3" ht="15">
      <c r="A2" s="30" t="s">
        <v>16</v>
      </c>
      <c r="B2" s="21">
        <v>150</v>
      </c>
      <c r="C2" s="21" t="s">
        <v>30</v>
      </c>
    </row>
    <row r="3" spans="1:3" ht="15">
      <c r="A3" s="30" t="s">
        <v>26</v>
      </c>
      <c r="B3" s="21">
        <v>30</v>
      </c>
      <c r="C3" s="21" t="s">
        <v>30</v>
      </c>
    </row>
    <row r="4" spans="1:6" ht="30">
      <c r="A4" s="26" t="s">
        <v>29</v>
      </c>
      <c r="B4" s="25" t="s">
        <v>19</v>
      </c>
      <c r="C4" s="25" t="s">
        <v>20</v>
      </c>
      <c r="D4" s="21" t="s">
        <v>31</v>
      </c>
      <c r="E4" s="25" t="s">
        <v>27</v>
      </c>
      <c r="F4" s="25" t="s">
        <v>28</v>
      </c>
    </row>
    <row r="5" spans="1:6" ht="15">
      <c r="A5" s="21">
        <v>0</v>
      </c>
      <c r="B5" s="29">
        <f>NORMDIST($A5,$B$2,$B$3,FALSE)</f>
        <v>4.9557317157809924E-08</v>
      </c>
      <c r="C5" s="29">
        <f aca="true" t="shared" si="0" ref="C5:C30">NORMDIST($A5,$B$2,$B$3,TRUE)</f>
        <v>2.866515718770135E-07</v>
      </c>
      <c r="D5" s="27">
        <f>(A5-$B$2)/$B$3</f>
        <v>-5</v>
      </c>
      <c r="E5" s="29">
        <f>C5</f>
        <v>2.866515718770135E-07</v>
      </c>
      <c r="F5" s="29">
        <f>NORMSDIST(D5)</f>
        <v>2.866515718770135E-07</v>
      </c>
    </row>
    <row r="6" spans="1:6" ht="15">
      <c r="A6" s="21">
        <v>10</v>
      </c>
      <c r="B6" s="29">
        <f aca="true" t="shared" si="1" ref="B6:B30">NORMDIST($A6,$B$2,$B$3,FALSE)</f>
        <v>2.482015290210001E-07</v>
      </c>
      <c r="C6" s="29">
        <f t="shared" si="0"/>
        <v>1.5306267880932367E-06</v>
      </c>
      <c r="D6" s="27">
        <f aca="true" t="shared" si="2" ref="D6:D30">(A6-$B$2)/$B$3</f>
        <v>-4.666666666666667</v>
      </c>
      <c r="E6" s="29">
        <f aca="true" t="shared" si="3" ref="E6:E18">C6</f>
        <v>1.5306267880932367E-06</v>
      </c>
      <c r="F6" s="29">
        <f aca="true" t="shared" si="4" ref="F6:F30">NORMSDIST(D6)</f>
        <v>1.5306267880932367E-06</v>
      </c>
    </row>
    <row r="7" spans="1:6" ht="15">
      <c r="A7" s="21">
        <v>20</v>
      </c>
      <c r="B7" s="29">
        <f t="shared" si="1"/>
        <v>1.1123620798546119E-06</v>
      </c>
      <c r="C7" s="29">
        <f t="shared" si="0"/>
        <v>7.343423853334308E-06</v>
      </c>
      <c r="D7" s="27">
        <f t="shared" si="2"/>
        <v>-4.333333333333333</v>
      </c>
      <c r="E7" s="29">
        <f t="shared" si="3"/>
        <v>7.343423853334308E-06</v>
      </c>
      <c r="F7" s="29">
        <f t="shared" si="4"/>
        <v>7.343423853334308E-06</v>
      </c>
    </row>
    <row r="8" spans="1:6" ht="15">
      <c r="A8" s="21">
        <v>30</v>
      </c>
      <c r="B8" s="29">
        <f t="shared" si="1"/>
        <v>4.461007525496179E-06</v>
      </c>
      <c r="C8" s="29">
        <f t="shared" si="0"/>
        <v>3.1671241836783715E-05</v>
      </c>
      <c r="D8" s="27">
        <f t="shared" si="2"/>
        <v>-4</v>
      </c>
      <c r="E8" s="29">
        <f t="shared" si="3"/>
        <v>3.1671241836783715E-05</v>
      </c>
      <c r="F8" s="29">
        <f t="shared" si="4"/>
        <v>3.1671241836783715E-05</v>
      </c>
    </row>
    <row r="9" spans="1:6" ht="15">
      <c r="A9" s="21">
        <v>40</v>
      </c>
      <c r="B9" s="29">
        <f t="shared" si="1"/>
        <v>1.600902172069401E-05</v>
      </c>
      <c r="C9" s="29">
        <f t="shared" si="0"/>
        <v>0.00012286638996372723</v>
      </c>
      <c r="D9" s="27">
        <f t="shared" si="2"/>
        <v>-3.6666666666666665</v>
      </c>
      <c r="E9" s="29">
        <f t="shared" si="3"/>
        <v>0.00012286638996372723</v>
      </c>
      <c r="F9" s="29">
        <f t="shared" si="4"/>
        <v>0.00012286638996372723</v>
      </c>
    </row>
    <row r="10" spans="1:6" ht="15">
      <c r="A10" s="21">
        <v>50</v>
      </c>
      <c r="B10" s="29">
        <f t="shared" si="1"/>
        <v>5.140929987637021E-05</v>
      </c>
      <c r="C10" s="29">
        <f t="shared" si="0"/>
        <v>0.0004290603331968956</v>
      </c>
      <c r="D10" s="27">
        <f t="shared" si="2"/>
        <v>-3.3333333333333335</v>
      </c>
      <c r="E10" s="29">
        <f t="shared" si="3"/>
        <v>0.0004290603331968956</v>
      </c>
      <c r="F10" s="29">
        <f t="shared" si="4"/>
        <v>0.0004290603331968956</v>
      </c>
    </row>
    <row r="11" spans="1:6" ht="15">
      <c r="A11" s="21">
        <v>60</v>
      </c>
      <c r="B11" s="29">
        <f t="shared" si="1"/>
        <v>0.00014772828039793357</v>
      </c>
      <c r="C11" s="29">
        <f t="shared" si="0"/>
        <v>0.0013498980316301035</v>
      </c>
      <c r="D11" s="27">
        <f t="shared" si="2"/>
        <v>-3</v>
      </c>
      <c r="E11" s="29">
        <f t="shared" si="3"/>
        <v>0.0013498980316301035</v>
      </c>
      <c r="F11" s="29">
        <f t="shared" si="4"/>
        <v>0.0013498980316301035</v>
      </c>
    </row>
    <row r="12" spans="1:6" ht="15">
      <c r="A12" s="21">
        <v>70</v>
      </c>
      <c r="B12" s="29">
        <f t="shared" si="1"/>
        <v>0.000379866200793248</v>
      </c>
      <c r="C12" s="29">
        <f t="shared" si="0"/>
        <v>0.003830380567589886</v>
      </c>
      <c r="D12" s="27">
        <f t="shared" si="2"/>
        <v>-2.6666666666666665</v>
      </c>
      <c r="E12" s="29">
        <f t="shared" si="3"/>
        <v>0.003830380567589886</v>
      </c>
      <c r="F12" s="29">
        <f t="shared" si="4"/>
        <v>0.003830380567589886</v>
      </c>
    </row>
    <row r="13" spans="1:6" ht="15">
      <c r="A13" s="21">
        <v>80</v>
      </c>
      <c r="B13" s="29">
        <f t="shared" si="1"/>
        <v>0.0008740629697903164</v>
      </c>
      <c r="C13" s="29">
        <f t="shared" si="0"/>
        <v>0.009815328628645315</v>
      </c>
      <c r="D13" s="27">
        <f t="shared" si="2"/>
        <v>-2.3333333333333335</v>
      </c>
      <c r="E13" s="29">
        <f t="shared" si="3"/>
        <v>0.009815328628645315</v>
      </c>
      <c r="F13" s="29">
        <f t="shared" si="4"/>
        <v>0.009815328628645315</v>
      </c>
    </row>
    <row r="14" spans="1:6" ht="15">
      <c r="A14" s="21">
        <v>90</v>
      </c>
      <c r="B14" s="29">
        <f t="shared" si="1"/>
        <v>0.0017996988837729352</v>
      </c>
      <c r="C14" s="29">
        <f t="shared" si="0"/>
        <v>0.02275013194817932</v>
      </c>
      <c r="D14" s="27">
        <f t="shared" si="2"/>
        <v>-2</v>
      </c>
      <c r="E14" s="29">
        <f t="shared" si="3"/>
        <v>0.02275013194817932</v>
      </c>
      <c r="F14" s="29">
        <f t="shared" si="4"/>
        <v>0.02275013194817932</v>
      </c>
    </row>
    <row r="15" spans="1:6" ht="15">
      <c r="A15" s="21">
        <v>100</v>
      </c>
      <c r="B15" s="29">
        <f t="shared" si="1"/>
        <v>0.0033159046264249563</v>
      </c>
      <c r="C15" s="29">
        <f t="shared" si="0"/>
        <v>0.047790352272814696</v>
      </c>
      <c r="D15" s="27">
        <f t="shared" si="2"/>
        <v>-1.6666666666666667</v>
      </c>
      <c r="E15" s="29">
        <f t="shared" si="3"/>
        <v>0.047790352272814696</v>
      </c>
      <c r="F15" s="29">
        <f t="shared" si="4"/>
        <v>0.047790352272814696</v>
      </c>
    </row>
    <row r="16" spans="1:6" ht="15">
      <c r="A16" s="21">
        <v>110</v>
      </c>
      <c r="B16" s="29">
        <f t="shared" si="1"/>
        <v>0.005467002489199787</v>
      </c>
      <c r="C16" s="29">
        <f t="shared" si="0"/>
        <v>0.09121121972586788</v>
      </c>
      <c r="D16" s="27">
        <f t="shared" si="2"/>
        <v>-1.3333333333333333</v>
      </c>
      <c r="E16" s="29">
        <f t="shared" si="3"/>
        <v>0.09121121972586788</v>
      </c>
      <c r="F16" s="29">
        <f t="shared" si="4"/>
        <v>0.09121121972586788</v>
      </c>
    </row>
    <row r="17" spans="1:6" ht="15">
      <c r="A17" s="21">
        <v>120</v>
      </c>
      <c r="B17" s="29">
        <f t="shared" si="1"/>
        <v>0.008065690817304778</v>
      </c>
      <c r="C17" s="29">
        <f t="shared" si="0"/>
        <v>0.15865525393145707</v>
      </c>
      <c r="D17" s="27">
        <f t="shared" si="2"/>
        <v>-1</v>
      </c>
      <c r="E17" s="29">
        <f t="shared" si="3"/>
        <v>0.15865525393145707</v>
      </c>
      <c r="F17" s="29">
        <f t="shared" si="4"/>
        <v>0.15865525393145707</v>
      </c>
    </row>
    <row r="18" spans="1:6" ht="15">
      <c r="A18" s="21">
        <v>130</v>
      </c>
      <c r="B18" s="29">
        <f t="shared" si="1"/>
        <v>0.010648266850745073</v>
      </c>
      <c r="C18" s="29">
        <f t="shared" si="0"/>
        <v>0.2524925375469229</v>
      </c>
      <c r="D18" s="27">
        <f t="shared" si="2"/>
        <v>-0.6666666666666666</v>
      </c>
      <c r="E18" s="29">
        <f t="shared" si="3"/>
        <v>0.2524925375469229</v>
      </c>
      <c r="F18" s="29">
        <f t="shared" si="4"/>
        <v>0.2524925375469229</v>
      </c>
    </row>
    <row r="19" spans="1:6" ht="15">
      <c r="A19" s="21">
        <v>140</v>
      </c>
      <c r="B19" s="29">
        <f t="shared" si="1"/>
        <v>0.01257944092309977</v>
      </c>
      <c r="C19" s="29">
        <f t="shared" si="0"/>
        <v>0.36944134018176367</v>
      </c>
      <c r="D19" s="27">
        <f t="shared" si="2"/>
        <v>-0.3333333333333333</v>
      </c>
      <c r="E19" s="29">
        <f>C19</f>
        <v>0.36944134018176367</v>
      </c>
      <c r="F19" s="29">
        <f t="shared" si="4"/>
        <v>0.36944134018176367</v>
      </c>
    </row>
    <row r="20" spans="1:6" ht="15">
      <c r="A20" s="24">
        <v>150</v>
      </c>
      <c r="B20" s="33">
        <f t="shared" si="1"/>
        <v>0.013298076013381089</v>
      </c>
      <c r="C20" s="33">
        <f t="shared" si="0"/>
        <v>0.5</v>
      </c>
      <c r="D20" s="32">
        <f t="shared" si="2"/>
        <v>0</v>
      </c>
      <c r="E20" s="33">
        <f>C20</f>
        <v>0.5</v>
      </c>
      <c r="F20" s="33">
        <f t="shared" si="4"/>
        <v>0.5</v>
      </c>
    </row>
    <row r="21" spans="1:6" ht="15">
      <c r="A21" s="21">
        <v>160</v>
      </c>
      <c r="B21" s="29">
        <f t="shared" si="1"/>
        <v>0.01257944092309977</v>
      </c>
      <c r="C21" s="29">
        <f t="shared" si="0"/>
        <v>0.6305586598182363</v>
      </c>
      <c r="D21" s="27">
        <f t="shared" si="2"/>
        <v>0.3333333333333333</v>
      </c>
      <c r="E21" s="29">
        <f aca="true" t="shared" si="5" ref="E21:E30">C21</f>
        <v>0.6305586598182363</v>
      </c>
      <c r="F21" s="29">
        <f t="shared" si="4"/>
        <v>0.6305586598182363</v>
      </c>
    </row>
    <row r="22" spans="1:6" ht="15">
      <c r="A22" s="21">
        <v>170</v>
      </c>
      <c r="B22" s="29">
        <f t="shared" si="1"/>
        <v>0.010648266850745073</v>
      </c>
      <c r="C22" s="29">
        <f t="shared" si="0"/>
        <v>0.7475074624530771</v>
      </c>
      <c r="D22" s="27">
        <f t="shared" si="2"/>
        <v>0.6666666666666666</v>
      </c>
      <c r="E22" s="29">
        <f t="shared" si="5"/>
        <v>0.7475074624530771</v>
      </c>
      <c r="F22" s="29">
        <f t="shared" si="4"/>
        <v>0.7475074624530771</v>
      </c>
    </row>
    <row r="23" spans="1:6" ht="15">
      <c r="A23" s="21">
        <v>180</v>
      </c>
      <c r="B23" s="29">
        <f t="shared" si="1"/>
        <v>0.008065690817304778</v>
      </c>
      <c r="C23" s="29">
        <f t="shared" si="0"/>
        <v>0.8413447460685429</v>
      </c>
      <c r="D23" s="27">
        <f t="shared" si="2"/>
        <v>1</v>
      </c>
      <c r="E23" s="29">
        <f t="shared" si="5"/>
        <v>0.8413447460685429</v>
      </c>
      <c r="F23" s="29">
        <f t="shared" si="4"/>
        <v>0.8413447460685429</v>
      </c>
    </row>
    <row r="24" spans="1:6" ht="15">
      <c r="A24" s="21">
        <v>190</v>
      </c>
      <c r="B24" s="29">
        <f t="shared" si="1"/>
        <v>0.005467002489199787</v>
      </c>
      <c r="C24" s="29">
        <f t="shared" si="0"/>
        <v>0.9087887802741321</v>
      </c>
      <c r="D24" s="27">
        <f t="shared" si="2"/>
        <v>1.3333333333333333</v>
      </c>
      <c r="E24" s="29">
        <f t="shared" si="5"/>
        <v>0.9087887802741321</v>
      </c>
      <c r="F24" s="29">
        <f t="shared" si="4"/>
        <v>0.9087887802741321</v>
      </c>
    </row>
    <row r="25" spans="1:6" ht="15">
      <c r="A25" s="21">
        <v>200</v>
      </c>
      <c r="B25" s="29">
        <f t="shared" si="1"/>
        <v>0.0033159046264249563</v>
      </c>
      <c r="C25" s="29">
        <f t="shared" si="0"/>
        <v>0.9522096477271853</v>
      </c>
      <c r="D25" s="27">
        <f t="shared" si="2"/>
        <v>1.6666666666666667</v>
      </c>
      <c r="E25" s="29">
        <f t="shared" si="5"/>
        <v>0.9522096477271853</v>
      </c>
      <c r="F25" s="29">
        <f t="shared" si="4"/>
        <v>0.9522096477271853</v>
      </c>
    </row>
    <row r="26" spans="1:6" ht="15">
      <c r="A26" s="21">
        <v>210</v>
      </c>
      <c r="B26" s="29">
        <f t="shared" si="1"/>
        <v>0.0017996988837729352</v>
      </c>
      <c r="C26" s="29">
        <f t="shared" si="0"/>
        <v>0.9772498680518207</v>
      </c>
      <c r="D26" s="27">
        <f t="shared" si="2"/>
        <v>2</v>
      </c>
      <c r="E26" s="29">
        <f t="shared" si="5"/>
        <v>0.9772498680518207</v>
      </c>
      <c r="F26" s="29">
        <f t="shared" si="4"/>
        <v>0.9772498680518207</v>
      </c>
    </row>
    <row r="27" spans="1:6" ht="15">
      <c r="A27" s="21">
        <v>220</v>
      </c>
      <c r="B27" s="29">
        <f t="shared" si="1"/>
        <v>0.0008740629697903164</v>
      </c>
      <c r="C27" s="29">
        <f t="shared" si="0"/>
        <v>0.9901846713713547</v>
      </c>
      <c r="D27" s="27">
        <f t="shared" si="2"/>
        <v>2.3333333333333335</v>
      </c>
      <c r="E27" s="29">
        <f t="shared" si="5"/>
        <v>0.9901846713713547</v>
      </c>
      <c r="F27" s="29">
        <f t="shared" si="4"/>
        <v>0.9901846713713547</v>
      </c>
    </row>
    <row r="28" spans="1:6" ht="15">
      <c r="A28" s="21">
        <v>230</v>
      </c>
      <c r="B28" s="29">
        <f t="shared" si="1"/>
        <v>0.000379866200793248</v>
      </c>
      <c r="C28" s="29">
        <f t="shared" si="0"/>
        <v>0.9961696194324101</v>
      </c>
      <c r="D28" s="27">
        <f t="shared" si="2"/>
        <v>2.6666666666666665</v>
      </c>
      <c r="E28" s="29">
        <f t="shared" si="5"/>
        <v>0.9961696194324101</v>
      </c>
      <c r="F28" s="29">
        <f t="shared" si="4"/>
        <v>0.9961696194324101</v>
      </c>
    </row>
    <row r="29" spans="1:6" ht="15">
      <c r="A29" s="21">
        <v>240</v>
      </c>
      <c r="B29" s="29">
        <f t="shared" si="1"/>
        <v>0.00014772828039793357</v>
      </c>
      <c r="C29" s="29">
        <f t="shared" si="0"/>
        <v>0.9986501019683699</v>
      </c>
      <c r="D29" s="27">
        <f t="shared" si="2"/>
        <v>3</v>
      </c>
      <c r="E29" s="29">
        <f t="shared" si="5"/>
        <v>0.9986501019683699</v>
      </c>
      <c r="F29" s="29">
        <f t="shared" si="4"/>
        <v>0.9986501019683699</v>
      </c>
    </row>
    <row r="30" spans="1:6" ht="15">
      <c r="A30" s="21">
        <v>250</v>
      </c>
      <c r="B30" s="29">
        <f t="shared" si="1"/>
        <v>5.140929987637021E-05</v>
      </c>
      <c r="C30" s="29">
        <f t="shared" si="0"/>
        <v>0.9995709396668031</v>
      </c>
      <c r="D30" s="27">
        <f t="shared" si="2"/>
        <v>3.3333333333333335</v>
      </c>
      <c r="E30" s="29">
        <f t="shared" si="5"/>
        <v>0.9995709396668031</v>
      </c>
      <c r="F30" s="29">
        <f t="shared" si="4"/>
        <v>0.9995709396668031</v>
      </c>
    </row>
  </sheetData>
  <sheetProtection password="C71A" sheet="1" objects="1" scenarios="1"/>
  <printOptions horizontalCentered="1" verticalCentered="1"/>
  <pageMargins left="0.7" right="0.7" top="1.29" bottom="0.75" header="0.77" footer="0.3"/>
  <pageSetup fitToHeight="1" fitToWidth="1" horizontalDpi="600" verticalDpi="600" orientation="landscape" scale="78" r:id="rId2"/>
  <headerFooter scaleWithDoc="0">
    <oddHeader>&amp;C&amp;A&amp;R&amp;D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Canon City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HEINEN, MARK</dc:creator>
  <cp:keywords/>
  <dc:description/>
  <cp:lastModifiedBy>heinenm</cp:lastModifiedBy>
  <cp:lastPrinted>2009-04-10T21:27:08Z</cp:lastPrinted>
  <dcterms:created xsi:type="dcterms:W3CDTF">2009-04-08T13:25:45Z</dcterms:created>
  <dcterms:modified xsi:type="dcterms:W3CDTF">2009-09-15T14:21:53Z</dcterms:modified>
  <cp:category/>
  <cp:version/>
  <cp:contentType/>
  <cp:contentStatus/>
</cp:coreProperties>
</file>